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45" yWindow="720" windowWidth="19425" windowHeight="1102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National Trasparency Template" sheetId="17" r:id="rId10"/>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'D.National Trasparency Template'!$A$1:$D$312</definedName>
    <definedName name="_xlnm.Print_Area" localSheetId="8">Disclaimer!$A$1:$A$170</definedName>
    <definedName name="_xlnm.Print_Area" localSheetId="2">FAQ!$A$1:$C$28</definedName>
    <definedName name="_xlnm.Print_Area" localSheetId="0">Introduction!$B$2:$J$39</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B57" i="17" l="1"/>
  <c r="B55" i="17"/>
  <c r="B53" i="17"/>
  <c r="B52" i="17"/>
  <c r="B51" i="17"/>
  <c r="B47" i="17"/>
  <c r="B45" i="17"/>
  <c r="B43" i="17"/>
  <c r="B42" i="17"/>
  <c r="B41" i="17"/>
  <c r="F73" i="9" l="1"/>
  <c r="F28" i="9"/>
  <c r="C312" i="8" l="1"/>
  <c r="D165" i="8"/>
  <c r="D166" i="8"/>
  <c r="D164" i="8"/>
  <c r="D139" i="8"/>
  <c r="D140" i="8"/>
  <c r="D141" i="8"/>
  <c r="D142" i="8"/>
  <c r="D143" i="8"/>
  <c r="D144" i="8"/>
  <c r="D145" i="8"/>
  <c r="D146" i="8"/>
  <c r="D147" i="8"/>
  <c r="D148" i="8"/>
  <c r="D149" i="8"/>
  <c r="D150" i="8"/>
  <c r="D151" i="8"/>
  <c r="D152" i="8"/>
  <c r="D113" i="8"/>
  <c r="D114" i="8"/>
  <c r="D115" i="8"/>
  <c r="D116" i="8"/>
  <c r="D117" i="8"/>
  <c r="D118" i="8"/>
  <c r="D119" i="8"/>
  <c r="D120" i="8"/>
  <c r="D121" i="8"/>
  <c r="D122" i="8"/>
  <c r="D123" i="8"/>
  <c r="D124" i="8"/>
  <c r="D125" i="8"/>
  <c r="D126" i="8"/>
  <c r="C155" i="9" l="1"/>
  <c r="C151" i="9"/>
  <c r="C36" i="9"/>
  <c r="F36" i="9" s="1"/>
  <c r="C131" i="9" l="1"/>
  <c r="C153" i="9"/>
  <c r="C154" i="9"/>
  <c r="C152" i="9"/>
  <c r="C132" i="9"/>
  <c r="C161" i="9"/>
  <c r="C89" i="8" l="1"/>
  <c r="C219" i="9"/>
  <c r="C197" i="9"/>
  <c r="C39" i="8" l="1"/>
  <c r="C138" i="8"/>
  <c r="D138" i="8" s="1"/>
  <c r="B73" i="17"/>
  <c r="C38" i="8"/>
  <c r="B28" i="17"/>
  <c r="B185" i="17"/>
  <c r="C112" i="8" s="1"/>
  <c r="D112" i="8" s="1"/>
  <c r="D19" i="17"/>
  <c r="C19" i="17"/>
  <c r="B19" i="17"/>
  <c r="B22" i="17" l="1"/>
  <c r="C290" i="8"/>
  <c r="D293" i="8" l="1"/>
  <c r="D292" i="8"/>
  <c r="C292" i="8"/>
  <c r="C179" i="8" l="1"/>
  <c r="C288" i="8"/>
  <c r="D167" i="8"/>
  <c r="G166" i="8" l="1"/>
  <c r="G165" i="8"/>
  <c r="G164" i="8"/>
  <c r="D179" i="11"/>
  <c r="G175" i="11" s="1"/>
  <c r="C179" i="11"/>
  <c r="F175" i="11" s="1"/>
  <c r="F171" i="11"/>
  <c r="D157" i="11"/>
  <c r="G153" i="11" s="1"/>
  <c r="C157" i="11"/>
  <c r="F149" i="11" s="1"/>
  <c r="G149" i="11"/>
  <c r="D144" i="11"/>
  <c r="G140" i="11" s="1"/>
  <c r="C144" i="11"/>
  <c r="F142" i="11" s="1"/>
  <c r="G142" i="11"/>
  <c r="F140" i="11"/>
  <c r="F138" i="11"/>
  <c r="F136" i="11"/>
  <c r="F134" i="11"/>
  <c r="F132" i="11"/>
  <c r="F130" i="11"/>
  <c r="F128" i="11"/>
  <c r="F126" i="11"/>
  <c r="F124" i="11"/>
  <c r="F122" i="11"/>
  <c r="F120" i="11"/>
  <c r="C59" i="11"/>
  <c r="C55" i="11"/>
  <c r="C26" i="11"/>
  <c r="C152" i="10"/>
  <c r="F164" i="10" s="1"/>
  <c r="F148" i="10"/>
  <c r="C82" i="10"/>
  <c r="C78" i="10"/>
  <c r="C49" i="10"/>
  <c r="C42" i="10"/>
  <c r="F41" i="10" s="1"/>
  <c r="D37" i="10"/>
  <c r="G36" i="10" s="1"/>
  <c r="C37" i="10"/>
  <c r="F36" i="10" s="1"/>
  <c r="G35" i="10"/>
  <c r="G34" i="10"/>
  <c r="G33" i="10"/>
  <c r="F33" i="10"/>
  <c r="G32" i="10"/>
  <c r="G31" i="10"/>
  <c r="G30" i="10"/>
  <c r="G29" i="10"/>
  <c r="F29" i="10"/>
  <c r="G28" i="10"/>
  <c r="G27" i="10"/>
  <c r="G26" i="10"/>
  <c r="G25" i="10"/>
  <c r="F25" i="10"/>
  <c r="G24" i="10"/>
  <c r="G23" i="10"/>
  <c r="G22"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D127" i="8"/>
  <c r="G136" i="8" s="1"/>
  <c r="C127" i="8"/>
  <c r="F134" i="8" s="1"/>
  <c r="D100" i="8"/>
  <c r="G103" i="8" s="1"/>
  <c r="C100" i="8"/>
  <c r="F105" i="8" s="1"/>
  <c r="D77" i="8"/>
  <c r="G80" i="8" s="1"/>
  <c r="C77" i="8"/>
  <c r="F82" i="8" s="1"/>
  <c r="C58" i="8"/>
  <c r="G37" i="10" l="1"/>
  <c r="F23" i="10"/>
  <c r="F31" i="10"/>
  <c r="F149" i="10"/>
  <c r="G122" i="11"/>
  <c r="G126" i="11"/>
  <c r="G130" i="11"/>
  <c r="G134" i="11"/>
  <c r="G138" i="11"/>
  <c r="F153" i="11"/>
  <c r="G171" i="11"/>
  <c r="F27" i="10"/>
  <c r="F35" i="10"/>
  <c r="G120" i="11"/>
  <c r="G124" i="11"/>
  <c r="G128" i="11"/>
  <c r="G132" i="11"/>
  <c r="G136" i="11"/>
  <c r="G278" i="9"/>
  <c r="G288" i="9"/>
  <c r="G202" i="9"/>
  <c r="G179" i="9"/>
  <c r="G171" i="9"/>
  <c r="G172" i="9"/>
  <c r="G190" i="9"/>
  <c r="G176" i="9"/>
  <c r="G181" i="9"/>
  <c r="G175" i="9"/>
  <c r="G183" i="9"/>
  <c r="G217" i="8"/>
  <c r="G220" i="8" s="1"/>
  <c r="F166" i="8"/>
  <c r="F164" i="8"/>
  <c r="G141" i="8"/>
  <c r="G142" i="8"/>
  <c r="G148" i="8"/>
  <c r="F147" i="8"/>
  <c r="F138" i="8"/>
  <c r="G138" i="8"/>
  <c r="G143" i="8"/>
  <c r="G150" i="8"/>
  <c r="G139" i="8"/>
  <c r="G145" i="8"/>
  <c r="G152" i="8"/>
  <c r="G157" i="8"/>
  <c r="G146" i="8"/>
  <c r="G149" i="8"/>
  <c r="G159" i="8"/>
  <c r="G140" i="8"/>
  <c r="G144" i="8"/>
  <c r="G147" i="8"/>
  <c r="G151" i="8"/>
  <c r="G155" i="8"/>
  <c r="F149" i="8"/>
  <c r="F142" i="8"/>
  <c r="F145" i="8"/>
  <c r="F140" i="8"/>
  <c r="G113" i="8"/>
  <c r="G115" i="8"/>
  <c r="F117" i="8"/>
  <c r="F113" i="8"/>
  <c r="F123" i="8"/>
  <c r="F119" i="8"/>
  <c r="F115" i="8"/>
  <c r="F121" i="8"/>
  <c r="F131" i="8"/>
  <c r="G73" i="8"/>
  <c r="G71" i="8"/>
  <c r="F110" i="8"/>
  <c r="F99" i="8"/>
  <c r="F93" i="8"/>
  <c r="F96" i="8"/>
  <c r="F101" i="8"/>
  <c r="G96" i="8"/>
  <c r="G98" i="8"/>
  <c r="G94" i="8"/>
  <c r="G101" i="8"/>
  <c r="G105" i="8"/>
  <c r="F63" i="8"/>
  <c r="F55" i="8"/>
  <c r="F56" i="8"/>
  <c r="F54" i="8"/>
  <c r="G75" i="8"/>
  <c r="G82" i="8"/>
  <c r="G78" i="8"/>
  <c r="F70" i="8"/>
  <c r="F73" i="8"/>
  <c r="F86" i="8"/>
  <c r="F78" i="8"/>
  <c r="F76" i="8"/>
  <c r="F57" i="8"/>
  <c r="F61" i="8"/>
  <c r="F60" i="8"/>
  <c r="F80" i="8"/>
  <c r="F114" i="8"/>
  <c r="F118" i="8"/>
  <c r="F126" i="8"/>
  <c r="F218" i="8"/>
  <c r="F221" i="8"/>
  <c r="F225" i="8"/>
  <c r="F178" i="9"/>
  <c r="F280" i="9"/>
  <c r="F150" i="10"/>
  <c r="F152" i="10" s="1"/>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26" i="10"/>
  <c r="F28" i="10"/>
  <c r="F30" i="10"/>
  <c r="F32" i="10"/>
  <c r="F34" i="10"/>
  <c r="F151" i="10"/>
  <c r="F157" i="10"/>
  <c r="F130" i="8"/>
  <c r="F133" i="8"/>
  <c r="F136" i="8"/>
  <c r="F167" i="8"/>
  <c r="G219" i="8"/>
  <c r="F223" i="8"/>
  <c r="F227" i="8"/>
  <c r="F158" i="10"/>
  <c r="G119" i="8"/>
  <c r="G121" i="8"/>
  <c r="G123" i="8"/>
  <c r="F224"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42" i="10" s="1"/>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G195" i="9"/>
  <c r="G153" i="8"/>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<sst xmlns="http://schemas.openxmlformats.org/spreadsheetml/2006/main" count="3160" uniqueCount="1914">
  <si>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</si>
  <si>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</si>
  <si>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</si>
  <si>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</si>
  <si>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</si>
  <si>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</si>
  <si>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</si>
  <si>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</si>
  <si>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</si>
  <si>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</si>
  <si>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</si>
  <si>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</si>
  <si>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</si>
  <si>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</si>
  <si>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</si>
  <si>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</si>
  <si>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</si>
  <si>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</si>
  <si>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</si>
  <si>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</si>
  <si>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</si>
  <si>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</si>
  <si>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</si>
  <si>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</si>
  <si>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</si>
  <si>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</si>
  <si>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</si>
  <si>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</si>
  <si>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</si>
  <si>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</si>
  <si>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</si>
  <si>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</si>
  <si>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</si>
  <si>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</si>
  <si>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</si>
  <si>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</si>
  <si>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</si>
  <si>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</si>
  <si>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</si>
  <si>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</si>
  <si>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</si>
  <si>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</si>
  <si>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</si>
  <si>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</si>
  <si>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</si>
  <si>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</si>
  <si>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</si>
  <si>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</si>
  <si>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</si>
  <si>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</si>
  <si>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</si>
  <si>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</si>
  <si>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</si>
  <si>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</si>
  <si>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</si>
  <si>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</si>
  <si>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</si>
  <si>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</si>
  <si>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</si>
  <si>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</si>
  <si>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</si>
  <si>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</si>
  <si>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</si>
  <si>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</si>
  <si>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</si>
  <si>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</si>
  <si>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</si>
  <si>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</si>
  <si>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</si>
  <si>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</si>
  <si>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</si>
  <si>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</si>
  <si>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</si>
  <si>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</si>
  <si>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</si>
  <si>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</si>
  <si>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</si>
  <si>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</si>
  <si>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</si>
  <si>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</si>
  <si>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</si>
  <si>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</si>
  <si>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</si>
  <si>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</si>
  <si>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</si>
  <si>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</si>
  <si>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</si>
  <si>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</si>
  <si>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</si>
  <si>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</si>
  <si>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</si>
  <si>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</si>
  <si>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</si>
  <si>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</si>
  <si>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</si>
  <si>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</si>
  <si>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</si>
  <si>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</si>
  <si>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</si>
  <si>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</si>
  <si>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</si>
  <si>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</si>
  <si>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</si>
  <si>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</si>
  <si>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</si>
  <si>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</si>
  <si>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</si>
  <si>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</si>
  <si>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</si>
  <si>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</si>
  <si>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</si>
  <si>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</si>
  <si>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</si>
  <si>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</si>
  <si>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</si>
  <si>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</si>
  <si>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</si>
  <si>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</si>
  <si>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</si>
  <si>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</si>
  <si>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</si>
  <si>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</si>
  <si>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</si>
  <si>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</si>
  <si>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</si>
  <si>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</si>
  <si>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</si>
  <si>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</si>
  <si>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</si>
  <si>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</si>
  <si>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</si>
  <si>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</si>
  <si>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</si>
  <si>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</si>
  <si>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</si>
  <si>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</si>
  <si>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</si>
  <si>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</si>
  <si>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</si>
  <si>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</si>
  <si>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</si>
  <si>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</si>
  <si>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</si>
  <si>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</si>
  <si>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</si>
  <si>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</si>
  <si>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</si>
  <si>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</si>
  <si>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</si>
  <si>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</si>
  <si>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</si>
  <si>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</si>
  <si>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</si>
  <si>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</si>
  <si>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</si>
  <si>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</si>
  <si>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</si>
  <si>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</si>
  <si>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</si>
  <si>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</si>
  <si>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</si>
  <si>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</si>
  <si>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</si>
  <si>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</si>
  <si>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</si>
  <si>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</si>
  <si>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</si>
  <si>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</si>
  <si>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</si>
  <si>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</si>
  <si>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</si>
  <si>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</si>
  <si>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</si>
  <si>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</si>
  <si>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</si>
  <si>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</si>
  <si>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</si>
  <si>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</si>
  <si>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</si>
  <si>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</si>
  <si>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</si>
  <si>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</si>
  <si>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</si>
  <si>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</si>
  <si>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</si>
  <si>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</si>
  <si>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</si>
  <si>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</si>
  <si>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</si>
  <si>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</si>
  <si>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</si>
  <si>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</si>
  <si>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</si>
  <si>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</si>
  <si>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</si>
  <si>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</si>
  <si>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</si>
  <si>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</si>
  <si>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</si>
  <si>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</si>
  <si>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</si>
  <si>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</si>
  <si>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</si>
  <si>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</si>
  <si>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</si>
  <si>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</si>
  <si>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</si>
  <si>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</si>
  <si>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</si>
  <si>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</si>
  <si>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</si>
  <si>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</si>
  <si>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</si>
  <si>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</si>
  <si>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</si>
  <si>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</si>
  <si>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</si>
  <si>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</si>
  <si>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</si>
  <si>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</si>
  <si>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</si>
  <si>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</si>
  <si>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</si>
  <si>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</si>
  <si>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</si>
  <si>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</si>
  <si>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</si>
  <si>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</si>
  <si>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</si>
  <si>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</si>
  <si>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</si>
  <si>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</si>
  <si>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</si>
  <si>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</si>
  <si>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</si>
  <si>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</si>
  <si>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</si>
  <si>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</si>
  <si>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</si>
  <si>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</si>
  <si>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</si>
  <si>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</si>
  <si>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</si>
  <si>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</si>
  <si>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</si>
  <si>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</si>
  <si>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</si>
  <si>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</si>
  <si>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</si>
  <si>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</si>
  <si>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</si>
  <si>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</si>
  <si>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</si>
  <si>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</si>
  <si>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</si>
  <si>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</si>
  <si>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</si>
  <si>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</si>
  <si>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</si>
  <si>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</si>
  <si>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</si>
  <si>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</si>
  <si>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</si>
  <si>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</si>
  <si>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</si>
  <si>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</si>
  <si>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</si>
  <si>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</si>
  <si>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</si>
  <si>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</si>
  <si>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</si>
  <si>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</si>
  <si>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</si>
  <si>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</si>
  <si>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</si>
  <si>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</si>
  <si>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</si>
  <si>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</si>
  <si>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</si>
  <si>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</si>
  <si>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</si>
  <si>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</si>
  <si>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</si>
  <si>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</si>
  <si>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</si>
  <si>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</si>
  <si>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</si>
  <si>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</si>
  <si>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</si>
  <si>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</si>
  <si>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</si>
  <si>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</si>
  <si>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</si>
  <si>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</si>
  <si>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</si>
  <si>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</si>
  <si>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</si>
  <si>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</si>
  <si>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</si>
  <si>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</si>
  <si>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</si>
  <si>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</si>
  <si>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</si>
  <si>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</si>
  <si>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</si>
  <si>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</si>
  <si>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</si>
  <si>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</si>
  <si>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</si>
  <si>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</si>
  <si>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</si>
  <si>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</si>
  <si>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</si>
  <si>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</si>
  <si>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</si>
  <si>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</si>
  <si>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</si>
  <si>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</si>
  <si>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</si>
  <si>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</si>
  <si>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</si>
  <si>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</si>
  <si>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</si>
  <si>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</si>
  <si>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</si>
  <si>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</si>
  <si>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</si>
  <si>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</si>
  <si>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</si>
  <si>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</si>
  <si>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</si>
  <si>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</si>
  <si>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</si>
  <si>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</si>
  <si>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</si>
  <si>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</si>
  <si>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</si>
  <si>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</si>
  <si>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</si>
  <si>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</si>
  <si>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</si>
  <si>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</si>
  <si>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</si>
  <si>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</si>
  <si>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</si>
  <si>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</si>
  <si>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</si>
  <si>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</si>
  <si>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</si>
  <si>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</si>
  <si>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</si>
  <si>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</si>
  <si>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</si>
  <si>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</si>
  <si>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</si>
  <si>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</si>
  <si>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</si>
  <si>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</si>
  <si>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</si>
  <si>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</si>
  <si>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</si>
  <si>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</si>
  <si>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</si>
  <si>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</si>
  <si>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</si>
  <si>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</si>
  <si>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</si>
  <si>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</si>
  <si>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</si>
  <si>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</si>
  <si>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</si>
  <si>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</si>
  <si>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</si>
  <si>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</si>
  <si>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</si>
  <si>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</si>
  <si>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</si>
  <si>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</si>
  <si>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</si>
  <si>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</si>
  <si>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</si>
  <si>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</si>
  <si>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</si>
  <si>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</si>
  <si>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</si>
  <si>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</si>
  <si>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</si>
  <si>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</si>
  <si>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</si>
  <si>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</si>
  <si>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</si>
  <si>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</si>
  <si>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</si>
  <si>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</si>
  <si>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</si>
  <si>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</si>
  <si>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</si>
  <si>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</si>
  <si>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</si>
  <si>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</si>
  <si>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</si>
  <si>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</si>
  <si>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</si>
  <si>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</si>
  <si>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</si>
  <si>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</si>
  <si>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</si>
  <si>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</si>
  <si>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</si>
  <si>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</si>
  <si>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</si>
  <si>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</si>
  <si>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</si>
  <si>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</si>
  <si>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</si>
  <si>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</si>
  <si>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</si>
  <si>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</si>
  <si>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</si>
  <si>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</si>
  <si>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</si>
  <si>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</si>
  <si>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</si>
  <si>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</si>
  <si>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</si>
  <si>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</si>
  <si>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</si>
  <si>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</si>
  <si>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</si>
  <si>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</si>
  <si>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</si>
  <si>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</si>
  <si>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</si>
  <si>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</si>
  <si>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</si>
  <si>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</si>
  <si>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</si>
  <si>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</si>
  <si>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</si>
  <si>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</si>
  <si>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</si>
  <si>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</si>
  <si>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</si>
  <si>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</si>
  <si>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</si>
  <si>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</si>
  <si>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</si>
  <si>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</si>
  <si>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</si>
  <si>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</si>
  <si>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</si>
  <si>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</si>
  <si>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</si>
  <si>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</si>
  <si>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</si>
  <si>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</si>
  <si>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</si>
  <si>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</si>
  <si>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</si>
  <si>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</si>
  <si>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</si>
  <si>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</si>
  <si>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</si>
  <si>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</si>
  <si>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</si>
  <si>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</si>
  <si>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</si>
  <si>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</si>
  <si>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</si>
  <si>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</si>
  <si>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</si>
  <si>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</si>
  <si>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</si>
  <si>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</si>
  <si>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</si>
  <si>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</si>
  <si>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</si>
  <si>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</si>
  <si>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</si>
  <si>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</si>
  <si>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</si>
  <si>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</si>
  <si>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</si>
  <si>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</si>
  <si>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</si>
  <si>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</si>
  <si>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</si>
  <si>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</si>
  <si>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</si>
  <si>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</si>
  <si>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</si>
  <si>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</si>
  <si>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</si>
  <si>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</si>
  <si>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</si>
  <si>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</si>
  <si>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</si>
  <si>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</si>
  <si>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</si>
  <si>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</si>
  <si>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</si>
  <si>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</si>
  <si>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</si>
  <si>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</si>
  <si>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</si>
  <si>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</si>
  <si>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</si>
  <si>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</si>
  <si>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</si>
  <si>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</si>
  <si>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</si>
  <si>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</si>
  <si>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</si>
  <si>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</si>
  <si>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</si>
  <si>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</si>
  <si>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</si>
  <si>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</si>
  <si>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</si>
  <si>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</si>
  <si>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</si>
  <si>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</si>
  <si>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</si>
  <si>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</si>
  <si>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</si>
  <si>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</si>
  <si>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</si>
  <si>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</si>
  <si>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</si>
  <si>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</si>
  <si>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</si>
  <si>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</si>
  <si>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</si>
  <si>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</si>
  <si>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</si>
  <si>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</si>
  <si>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</si>
  <si>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</si>
  <si>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</si>
  <si>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</si>
  <si>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</si>
  <si>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</si>
  <si>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</si>
  <si>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</si>
  <si>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</si>
  <si>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</si>
  <si>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</si>
  <si>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</si>
  <si>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</si>
  <si>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</si>
  <si>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</si>
  <si>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</si>
  <si>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</si>
  <si>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</si>
  <si>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</si>
  <si>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</si>
  <si>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</si>
  <si>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</si>
  <si>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</si>
  <si>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</si>
  <si>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</si>
  <si>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</si>
  <si>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</si>
  <si>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</si>
  <si>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</si>
  <si>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</si>
  <si>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</si>
  <si>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</si>
  <si>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</si>
  <si>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</si>
  <si>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</si>
  <si>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</si>
  <si>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</si>
  <si>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</si>
  <si>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</si>
  <si>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</si>
  <si>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</si>
  <si>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</si>
  <si>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</si>
  <si>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</si>
  <si>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</si>
  <si>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</si>
  <si>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</si>
  <si>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</si>
  <si>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</si>
  <si>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</si>
  <si>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</si>
  <si>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</si>
  <si>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</si>
  <si>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</si>
  <si>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</si>
  <si>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</si>
  <si>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</si>
  <si>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</si>
  <si>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</si>
  <si>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</si>
  <si>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</si>
  <si>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</si>
  <si>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</si>
  <si>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</si>
  <si>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</si>
  <si>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</si>
  <si>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</si>
  <si>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</si>
  <si>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</si>
  <si>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</si>
  <si>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</si>
  <si>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</si>
  <si>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</si>
  <si>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</si>
  <si>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</si>
  <si>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</si>
  <si>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</si>
  <si>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</si>
  <si>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</si>
  <si>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</si>
  <si>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</si>
  <si>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</si>
  <si>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</si>
  <si>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</si>
  <si>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</si>
  <si>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</si>
  <si>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</si>
  <si>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</si>
  <si>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</si>
  <si>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</si>
  <si>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</si>
  <si>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</si>
  <si>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</si>
  <si>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</si>
  <si>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</si>
  <si>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</si>
  <si>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</si>
  <si>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</si>
  <si>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</si>
  <si>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</si>
  <si>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</si>
  <si>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</si>
  <si>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</si>
  <si>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</si>
  <si>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</si>
  <si>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</si>
  <si>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</si>
  <si>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</si>
  <si>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</si>
  <si>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</si>
  <si>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</si>
  <si>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</si>
  <si>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</si>
  <si>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</si>
  <si>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</si>
  <si>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</si>
  <si>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</si>
  <si>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</si>
  <si>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</si>
  <si>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</si>
  <si>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</si>
  <si>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</si>
  <si>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</si>
  <si>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</si>
  <si>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</si>
  <si>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</si>
  <si>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</si>
  <si>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</si>
  <si>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</si>
  <si>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</si>
  <si>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</si>
  <si>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</si>
  <si>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</si>
  <si>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</si>
  <si>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</si>
  <si>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</si>
  <si>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</si>
  <si>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</si>
  <si>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</si>
  <si>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</si>
  <si>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</si>
  <si>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</si>
  <si>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</si>
  <si>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</si>
  <si>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</si>
  <si>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</si>
  <si>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</si>
  <si>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</si>
  <si>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</si>
  <si>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</si>
  <si>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</si>
  <si>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</si>
  <si>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</si>
  <si>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</si>
  <si>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</si>
  <si>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</si>
  <si>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</si>
  <si>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</si>
  <si>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</si>
  <si>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</si>
  <si>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</si>
  <si>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</si>
  <si>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</si>
  <si>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</si>
  <si>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</si>
  <si>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</si>
  <si>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</si>
  <si>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</si>
  <si>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</si>
  <si>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</si>
  <si>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</si>
  <si>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</si>
  <si>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</si>
  <si>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</si>
  <si>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</si>
  <si>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</si>
  <si>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</si>
  <si>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</si>
  <si>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</si>
  <si>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</si>
  <si>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</si>
  <si>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</si>
  <si>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</si>
  <si>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</si>
  <si>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</si>
  <si>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</si>
  <si>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</si>
  <si>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</si>
  <si>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</si>
  <si>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</si>
  <si>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</si>
  <si>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</si>
  <si>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</si>
  <si>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</si>
  <si>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</si>
  <si>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</si>
  <si>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</si>
  <si>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</si>
  <si>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</si>
  <si>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</si>
  <si>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</si>
  <si>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</si>
  <si>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</si>
  <si>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</si>
  <si>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</si>
  <si>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</si>
  <si>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</si>
  <si>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</si>
  <si>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</si>
  <si>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</si>
  <si>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</si>
  <si>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</si>
  <si>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</si>
  <si>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</si>
  <si>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</si>
  <si>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</si>
  <si>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</si>
  <si>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</si>
  <si>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</si>
  <si>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</si>
  <si>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</si>
  <si>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</si>
  <si>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</si>
  <si>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</si>
  <si>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</si>
  <si>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</si>
  <si>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</si>
  <si>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</si>
  <si>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</si>
  <si>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</si>
  <si>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</si>
  <si>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</si>
  <si>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</si>
  <si>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</si>
  <si>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</si>
  <si>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</si>
  <si>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</si>
  <si>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</si>
  <si>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</si>
  <si>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</si>
  <si>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</si>
  <si>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</si>
  <si>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</si>
  <si>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</si>
  <si>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</si>
  <si>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</si>
  <si>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</si>
  <si>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</si>
  <si>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</si>
  <si>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</si>
  <si>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</si>
  <si>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</si>
  <si>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</si>
  <si>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</si>
  <si>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</si>
  <si>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</si>
  <si>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</si>
  <si>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</si>
  <si>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</si>
  <si>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</si>
  <si>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</si>
  <si>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</si>
  <si>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</si>
  <si>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</si>
  <si>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</si>
  <si>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</si>
  <si>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</si>
  <si>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</si>
  <si>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</si>
  <si>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</si>
  <si>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</si>
  <si>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</si>
  <si>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</si>
  <si>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</si>
  <si>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</si>
  <si>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</si>
  <si>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</si>
  <si>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</si>
  <si>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</si>
  <si>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</si>
  <si>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</si>
  <si>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</si>
  <si>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</si>
  <si>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</si>
  <si>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</si>
  <si>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</si>
  <si>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</si>
  <si>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</si>
  <si>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</si>
  <si>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</si>
  <si>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</si>
  <si>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</si>
  <si>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</si>
  <si>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</si>
  <si>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</si>
  <si>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</si>
  <si>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</si>
  <si>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</si>
  <si>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</si>
  <si>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</si>
  <si>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</si>
  <si>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</si>
  <si>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</si>
  <si>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</si>
  <si>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</si>
  <si>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</si>
  <si>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</si>
  <si>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</si>
  <si>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</si>
  <si>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</si>
  <si>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</si>
  <si>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</si>
  <si>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</si>
  <si>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</si>
  <si>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</si>
  <si>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</si>
  <si>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</si>
  <si>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</si>
  <si>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</si>
  <si>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</si>
  <si>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</si>
  <si>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</si>
  <si>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</si>
  <si>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</si>
  <si>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</si>
  <si>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</si>
  <si>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</si>
  <si>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</si>
  <si>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</si>
  <si>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</si>
  <si>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</si>
  <si>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</si>
  <si>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</si>
  <si>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</si>
  <si>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</si>
  <si>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</si>
  <si>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</si>
  <si>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</si>
  <si>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</si>
  <si>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</si>
  <si>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</si>
  <si>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</si>
  <si>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</si>
  <si>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</si>
  <si>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</si>
  <si>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</si>
  <si>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</si>
  <si>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</si>
  <si>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</si>
  <si>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</si>
  <si>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</si>
  <si>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</si>
  <si>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</si>
  <si>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</si>
  <si>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</si>
  <si>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</si>
  <si>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</si>
  <si>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</si>
  <si>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</si>
  <si>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</si>
  <si>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</si>
  <si>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</si>
  <si>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</si>
  <si>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</si>
  <si>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</si>
  <si>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</si>
  <si>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</si>
  <si>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</si>
  <si>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</si>
  <si>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</si>
  <si>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</si>
  <si>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</si>
  <si>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</si>
  <si>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</si>
  <si>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</si>
  <si>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</si>
  <si>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</si>
  <si>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</si>
  <si>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</si>
  <si>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</si>
  <si>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</si>
  <si>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</si>
  <si>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</si>
  <si>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</si>
  <si>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</si>
  <si>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</si>
  <si>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</si>
  <si>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</si>
  <si>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</si>
  <si>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</si>
  <si>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</si>
  <si>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</si>
  <si>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</si>
  <si>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</si>
  <si>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</si>
  <si>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</si>
  <si>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</si>
  <si>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</si>
  <si>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</si>
  <si>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</si>
  <si>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</si>
  <si>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</si>
  <si>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</si>
  <si>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</si>
  <si>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</si>
  <si>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</si>
  <si>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</si>
  <si>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</si>
  <si>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</si>
  <si>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</si>
  <si>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</si>
  <si>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</si>
  <si>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</si>
  <si>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</si>
  <si>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</si>
  <si>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</si>
  <si>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</si>
  <si>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</si>
  <si>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</si>
  <si>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</si>
  <si>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</si>
  <si>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</si>
  <si>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</si>
  <si>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</si>
  <si>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</si>
  <si>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</si>
  <si>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</si>
  <si>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</si>
  <si>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</si>
  <si>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</si>
  <si>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</si>
  <si>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</si>
  <si>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</si>
  <si>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</si>
  <si>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</si>
  <si>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</si>
  <si>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</si>
  <si>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</si>
  <si>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</si>
  <si>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</si>
  <si>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</si>
  <si>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</si>
  <si>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</si>
  <si>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</si>
  <si>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</si>
  <si>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</si>
  <si>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</si>
  <si>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</si>
  <si>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</si>
  <si>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</si>
  <si>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</si>
  <si>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</si>
  <si>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</si>
  <si>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</si>
  <si>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</si>
  <si>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</si>
  <si>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</si>
  <si>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</si>
  <si>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</si>
  <si>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</si>
  <si>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</si>
  <si>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</si>
  <si>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</si>
  <si>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</si>
  <si>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</si>
  <si>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</si>
  <si>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</si>
  <si>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</si>
  <si>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</si>
  <si>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</si>
  <si>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</si>
  <si>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</si>
  <si>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</si>
  <si>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</si>
  <si>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</si>
  <si>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</si>
  <si>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</si>
  <si>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</si>
  <si>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</si>
  <si>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</si>
  <si>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</si>
  <si>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</si>
  <si>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</si>
  <si>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</si>
  <si>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</si>
  <si>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</si>
  <si>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</si>
  <si>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</si>
  <si>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</si>
  <si>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</si>
  <si>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</si>
  <si>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</si>
  <si>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</si>
  <si>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</si>
  <si>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</si>
  <si>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</si>
  <si>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</si>
  <si>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</si>
  <si>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</si>
  <si>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</si>
  <si>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</si>
  <si>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</si>
  <si>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</si>
  <si>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</si>
  <si>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</si>
  <si>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</si>
  <si>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</si>
  <si>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</si>
  <si>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</si>
  <si>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</si>
  <si>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</si>
  <si>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</si>
  <si>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</si>
  <si>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</si>
  <si>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</si>
  <si>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</si>
  <si>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</si>
  <si>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</si>
  <si>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</si>
  <si>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</si>
  <si>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</si>
  <si>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</si>
  <si>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</si>
  <si>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</si>
  <si>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</si>
  <si>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</si>
  <si>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</si>
  <si>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</si>
  <si>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</si>
  <si>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</si>
  <si>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</si>
  <si>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</si>
  <si>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</si>
  <si>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</si>
  <si>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</si>
  <si>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</si>
  <si>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</si>
  <si>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</si>
  <si>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</si>
  <si>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</si>
  <si>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</si>
  <si>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</si>
  <si>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</si>
  <si>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</si>
  <si>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</si>
  <si>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</si>
  <si>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</si>
  <si>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</si>
  <si>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</si>
  <si>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</si>
  <si>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</si>
  <si>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</si>
  <si>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</si>
  <si>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</si>
  <si>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</si>
  <si>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</si>
  <si>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</si>
  <si>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</si>
  <si>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</si>
  <si>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</si>
  <si>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</si>
  <si>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</si>
  <si>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</si>
  <si>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</si>
  <si>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</si>
  <si>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</si>
  <si>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</si>
  <si>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</si>
  <si>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</si>
  <si>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</si>
  <si>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</si>
  <si>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</si>
  <si>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</si>
  <si>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</si>
  <si>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</si>
  <si>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</si>
  <si>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</si>
  <si>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</si>
  <si>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</si>
  <si>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</si>
  <si>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</si>
  <si>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</si>
  <si>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</si>
  <si>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</si>
  <si>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</si>
  <si>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</si>
  <si>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</si>
  <si>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</si>
  <si>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</si>
  <si>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</si>
  <si>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</si>
  <si>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</si>
  <si>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</si>
  <si>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</si>
  <si>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</si>
  <si>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</si>
  <si>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</si>
  <si>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</si>
  <si>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</si>
  <si>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</si>
  <si>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</si>
  <si>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</si>
  <si>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</si>
  <si>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</si>
  <si>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</si>
  <si>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</si>
  <si>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</si>
  <si>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</si>
  <si>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</si>
  <si>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</si>
  <si>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</si>
  <si>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</si>
  <si>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</si>
  <si>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</si>
  <si>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</si>
  <si>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</si>
  <si>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</si>
  <si>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</si>
  <si>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</si>
  <si>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</si>
  <si>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</si>
  <si>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</si>
  <si>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</si>
  <si>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</si>
  <si>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</si>
  <si>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</si>
  <si>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</si>
  <si>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</si>
  <si>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</si>
  <si>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</si>
  <si>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</si>
  <si>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</si>
  <si>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</si>
  <si>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</si>
  <si>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</si>
  <si>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</si>
  <si>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</si>
  <si>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</si>
  <si>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</si>
  <si>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</si>
  <si>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</si>
  <si>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</si>
  <si>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</si>
  <si>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</si>
  <si>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</si>
  <si>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</si>
  <si>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</si>
  <si>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</si>
  <si>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</si>
  <si>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</si>
  <si>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</si>
  <si>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</si>
  <si>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</si>
  <si>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</si>
  <si>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</si>
  <si>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</si>
  <si>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</si>
  <si>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</si>
  <si>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</si>
  <si>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</si>
  <si>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</si>
  <si>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</si>
  <si>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</si>
  <si>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</si>
  <si>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</si>
  <si>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</si>
  <si>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</si>
  <si>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</si>
  <si>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</si>
  <si>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</si>
  <si>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</si>
  <si>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</si>
  <si>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</si>
  <si>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</si>
  <si>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</si>
  <si>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</si>
  <si>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</si>
  <si>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</si>
  <si>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</si>
  <si>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</si>
  <si>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</si>
  <si>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</si>
  <si>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</si>
  <si>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</si>
  <si>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</si>
  <si>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</si>
  <si>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</si>
  <si>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</si>
  <si>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</si>
  <si>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</si>
  <si>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</si>
  <si>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</si>
  <si>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</si>
  <si>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</si>
  <si>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</si>
  <si>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</si>
  <si>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</si>
  <si>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</si>
  <si>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</si>
  <si>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</si>
  <si>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</si>
  <si>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</si>
  <si>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</si>
  <si>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</si>
  <si>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</si>
  <si>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</si>
  <si>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</si>
  <si>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</si>
  <si>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</si>
  <si>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</si>
  <si>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</si>
  <si>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</si>
  <si>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</si>
  <si>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</si>
  <si>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</si>
  <si>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</si>
  <si>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</si>
  <si>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</si>
  <si>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</si>
  <si>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</si>
  <si>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</si>
  <si>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</si>
  <si>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</si>
  <si>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</si>
  <si>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</si>
  <si>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</si>
  <si>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</si>
  <si>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</si>
  <si>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</si>
  <si>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</si>
  <si>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</si>
  <si>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</si>
  <si>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</si>
  <si>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</si>
  <si>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</si>
  <si>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</si>
  <si>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</si>
  <si>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</si>
  <si>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</si>
  <si>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</si>
  <si>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</si>
  <si>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</si>
  <si>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</si>
  <si>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</si>
  <si>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</si>
  <si>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</si>
  <si>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</si>
  <si>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</si>
  <si>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</si>
  <si>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</si>
  <si>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</si>
  <si>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</si>
  <si>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</si>
  <si>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</si>
  <si>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</si>
  <si>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</si>
  <si>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</si>
  <si>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</si>
  <si>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</si>
  <si>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</si>
  <si>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</si>
  <si>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</si>
  <si>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</si>
  <si>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</si>
  <si>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</si>
  <si>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</si>
  <si>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</si>
  <si>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</si>
  <si>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</si>
  <si>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</si>
  <si>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</si>
  <si>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</si>
  <si>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</si>
  <si>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</si>
  <si>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</si>
  <si>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</si>
  <si>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</si>
  <si>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</si>
  <si>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</si>
  <si>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</si>
  <si>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</si>
  <si>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</si>
  <si>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</si>
  <si>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</si>
  <si>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</si>
  <si>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</si>
  <si>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</si>
  <si>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</si>
  <si>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</si>
  <si>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</si>
  <si>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</si>
  <si>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</si>
  <si>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</si>
  <si>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</si>
  <si>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</si>
  <si>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</si>
  <si>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</si>
  <si>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</si>
  <si>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</si>
  <si>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</si>
  <si>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</si>
  <si>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</si>
  <si>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</si>
  <si>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</si>
  <si>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</si>
  <si>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</si>
  <si>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</si>
  <si>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</si>
  <si>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</si>
  <si>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</si>
  <si>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</si>
  <si>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</si>
  <si>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</si>
  <si>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</si>
  <si>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</si>
  <si>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</si>
  <si>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</si>
  <si>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</si>
  <si>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</si>
  <si>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</si>
  <si>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</si>
  <si>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</si>
  <si>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</si>
  <si>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</si>
  <si>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</si>
  <si>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</si>
  <si>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</si>
  <si>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</si>
  <si>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</si>
  <si>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</si>
  <si>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</si>
  <si>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</si>
  <si>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</si>
  <si>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</si>
  <si>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</si>
  <si>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</si>
  <si>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</si>
  <si>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</si>
  <si>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</si>
  <si>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</si>
  <si>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</si>
  <si>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</si>
  <si>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</si>
  <si>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</si>
  <si>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</si>
  <si>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</si>
  <si>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</si>
  <si>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</si>
  <si>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</si>
  <si>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</si>
  <si>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</si>
  <si>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</si>
  <si>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</si>
  <si>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</si>
  <si>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</si>
  <si>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</si>
  <si>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</si>
  <si>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</si>
  <si>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</si>
  <si>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</si>
  <si>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</si>
  <si>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</si>
  <si>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</si>
  <si>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</si>
  <si>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</si>
  <si>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</si>
  <si>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</si>
  <si>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</si>
  <si>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</si>
  <si>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</si>
  <si>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</si>
  <si>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</si>
  <si>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</si>
  <si>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</si>
  <si>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</si>
  <si>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</si>
  <si>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</si>
  <si>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</si>
  <si>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</si>
  <si>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</si>
  <si>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</si>
  <si>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</si>
  <si>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</si>
  <si>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</si>
  <si>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</si>
  <si>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</si>
  <si>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</si>
  <si>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</si>
  <si>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</si>
  <si>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</si>
  <si>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</si>
  <si>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</si>
  <si>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</si>
  <si>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</si>
  <si>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</si>
  <si>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</si>
  <si>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</si>
  <si>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</si>
  <si>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</si>
  <si>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</si>
  <si>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</si>
  <si>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</si>
  <si>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</si>
  <si>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</si>
  <si>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</si>
  <si>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</si>
  <si>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</si>
  <si>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</si>
  <si>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</si>
  <si>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</si>
  <si>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</si>
  <si>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</si>
  <si>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</si>
  <si>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</si>
  <si>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</si>
  <si>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</si>
  <si>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</si>
  <si>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</si>
  <si>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</si>
  <si>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</si>
  <si>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</si>
  <si>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</si>
  <si>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</si>
  <si>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</si>
  <si>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</si>
  <si>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</si>
  <si>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</si>
  <si>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</si>
  <si>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</si>
  <si>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</si>
  <si>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</si>
  <si>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</si>
  <si>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</si>
  <si>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</si>
  <si>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</si>
  <si>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</si>
  <si>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</si>
  <si>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</si>
  <si>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</si>
  <si>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</si>
  <si>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</si>
  <si>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</si>
  <si>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</si>
  <si>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</si>
  <si>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</si>
  <si>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</si>
  <si>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</si>
  <si>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</si>
  <si>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</si>
  <si>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</si>
  <si>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</si>
  <si>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</si>
  <si>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</si>
  <si>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</si>
  <si>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</si>
  <si>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</si>
  <si>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</si>
  <si>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</si>
  <si>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</si>
  <si>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</si>
  <si>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</si>
  <si>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</si>
  <si>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</si>
  <si>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</si>
  <si>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</si>
  <si>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</si>
  <si>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</si>
  <si>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</si>
  <si>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</si>
  <si>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</si>
  <si>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</si>
  <si>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</si>
  <si>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</si>
  <si>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</si>
  <si>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</si>
  <si>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</si>
  <si>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</si>
  <si>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</si>
  <si>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</si>
  <si>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</si>
  <si>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</si>
  <si>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</si>
  <si>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</si>
  <si>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</si>
  <si>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</si>
  <si>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</si>
  <si>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</si>
  <si>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</si>
  <si>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</si>
  <si>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</si>
  <si>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</si>
  <si>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</si>
  <si>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</si>
  <si>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</si>
  <si>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</si>
  <si>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</si>
  <si>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</si>
  <si>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</si>
  <si>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</si>
  <si>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</si>
  <si>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</si>
  <si>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</si>
  <si>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</si>
  <si>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</si>
  <si>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</si>
  <si>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</si>
  <si>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</si>
  <si>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</si>
  <si>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</si>
  <si>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</si>
  <si>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</si>
  <si>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</si>
  <si>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</si>
  <si>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</si>
  <si>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</si>
  <si>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</si>
  <si>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</si>
  <si>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</si>
  <si>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</si>
  <si>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</si>
  <si>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</si>
  <si>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</si>
  <si>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</si>
  <si>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</si>
  <si>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</si>
  <si>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</si>
  <si>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</si>
  <si>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</si>
  <si>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</si>
  <si>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</si>
  <si>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</si>
  <si>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</si>
  <si>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</si>
  <si>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</si>
  <si>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</si>
  <si>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</si>
  <si>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</si>
  <si>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</si>
  <si>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</si>
  <si>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</si>
  <si>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</si>
  <si>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</si>
  <si>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</si>
  <si>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</si>
  <si>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</si>
  <si>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</si>
  <si>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</si>
  <si>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</si>
  <si>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</si>
  <si>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</si>
  <si>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</si>
  <si>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</si>
  <si>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</si>
  <si>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</si>
  <si>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</si>
  <si>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</si>
  <si>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</si>
  <si>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</si>
  <si>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</si>
  <si>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</si>
  <si>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</si>
  <si>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</si>
  <si>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</si>
  <si>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</si>
  <si>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</si>
  <si>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</si>
  <si>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</si>
  <si>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</si>
  <si>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</si>
  <si>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</si>
  <si>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</si>
  <si>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</si>
  <si>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</si>
  <si>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</si>
  <si>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</si>
  <si>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</si>
  <si>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</si>
  <si>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</si>
  <si>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</si>
  <si>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</si>
  <si>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</si>
  <si>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</si>
  <si>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</si>
  <si>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</si>
  <si>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</si>
  <si>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</si>
  <si>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</si>
  <si>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30 June 2016</t>
  </si>
  <si>
    <t>31 December 2015</t>
  </si>
  <si>
    <t>31 December 2014</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</si>
  <si>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</si>
  <si>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</si>
  <si>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</si>
  <si>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</si>
  <si>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</si>
  <si>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</si>
  <si>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</si>
  <si>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</si>
  <si>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</si>
  <si>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</si>
  <si>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</si>
  <si>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</si>
  <si>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</si>
  <si>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</si>
  <si>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</si>
  <si>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</si>
  <si>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</si>
  <si>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</si>
  <si>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</si>
  <si>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</si>
  <si>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</si>
  <si>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</si>
  <si>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</si>
  <si>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</si>
  <si>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</si>
  <si>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</si>
  <si>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</si>
  <si>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</si>
  <si>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</si>
  <si>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</si>
  <si>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</si>
  <si>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</si>
  <si>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</si>
  <si>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</si>
  <si>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</si>
  <si>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</si>
  <si>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</si>
  <si>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</si>
  <si>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</si>
  <si>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</si>
  <si>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</si>
  <si>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</si>
  <si>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</si>
  <si>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</si>
  <si>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</si>
  <si>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</si>
  <si>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</si>
  <si>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</si>
  <si>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</si>
  <si>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</si>
  <si>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</si>
  <si>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</si>
  <si>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</si>
  <si>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</si>
  <si>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</si>
  <si>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</si>
  <si>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</si>
  <si>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</si>
  <si>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</si>
  <si>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</si>
  <si>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</si>
  <si>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</si>
  <si>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</si>
  <si>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</si>
  <si>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</si>
  <si>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</si>
  <si>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</si>
  <si>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</si>
  <si>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</si>
  <si>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</si>
  <si>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</si>
  <si>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</si>
  <si>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</si>
  <si>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</si>
  <si>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</si>
  <si>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</si>
  <si>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</si>
  <si>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</si>
  <si>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</si>
  <si>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</si>
  <si>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</si>
  <si>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</si>
  <si>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</si>
  <si>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</si>
  <si>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</si>
  <si>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</si>
  <si>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</si>
  <si>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</si>
  <si>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</si>
  <si>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</si>
  <si>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</si>
  <si>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</si>
  <si>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</si>
  <si>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</si>
  <si>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</si>
  <si>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</si>
  <si>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</si>
  <si>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</si>
  <si>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</si>
  <si>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</si>
  <si>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</si>
  <si>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</si>
  <si>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</si>
  <si>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</si>
  <si>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</si>
  <si>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</si>
  <si>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</si>
  <si>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</si>
  <si>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</si>
  <si>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</si>
  <si>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</si>
  <si>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</si>
  <si>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</si>
  <si>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</si>
  <si>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</si>
  <si>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</si>
  <si>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</si>
  <si>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</si>
  <si>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</si>
  <si>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</si>
  <si>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</si>
  <si>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</si>
  <si>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</si>
  <si>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</si>
  <si>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</si>
  <si>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</si>
  <si>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</si>
  <si>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</si>
  <si>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</si>
  <si>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</si>
  <si>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</si>
  <si>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</si>
  <si>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</si>
  <si>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</si>
  <si>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</si>
  <si>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</si>
  <si>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</si>
  <si>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</si>
  <si>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</si>
  <si>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</si>
  <si>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</si>
  <si>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</si>
  <si>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</si>
  <si>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</si>
  <si>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</si>
  <si>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</si>
  <si>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</si>
  <si>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</si>
  <si>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</si>
  <si>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</si>
  <si>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</si>
  <si>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</si>
  <si>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</si>
  <si>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</si>
  <si>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</si>
  <si>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</si>
  <si>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</si>
  <si>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</si>
  <si>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</si>
  <si>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</si>
  <si>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</si>
  <si>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</si>
  <si>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</si>
  <si>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</si>
  <si>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</si>
  <si>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</si>
  <si>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</si>
  <si>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</si>
  <si>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</si>
  <si>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</si>
  <si>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</si>
  <si>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</si>
  <si>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</si>
  <si>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</si>
  <si>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</si>
  <si>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</si>
  <si>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</si>
  <si>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</si>
  <si>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</si>
  <si>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</si>
  <si>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</si>
  <si>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</si>
  <si>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</si>
  <si>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</si>
  <si>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</si>
  <si>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</si>
  <si>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</si>
  <si>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</si>
  <si>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</si>
  <si>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</si>
  <si>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</si>
  <si>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</si>
  <si>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</si>
  <si>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</si>
  <si>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</si>
  <si>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</si>
  <si>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</si>
  <si>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</si>
  <si>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</si>
  <si>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</si>
  <si>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</si>
  <si>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</si>
  <si>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</si>
  <si>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</si>
  <si>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</si>
  <si>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</si>
  <si>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</si>
  <si>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</si>
  <si>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</si>
  <si>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</si>
  <si>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</si>
  <si>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</si>
  <si>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</si>
  <si>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</si>
  <si>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</si>
  <si>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</si>
  <si>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</si>
  <si>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</si>
  <si>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</si>
  <si>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</si>
  <si>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</si>
  <si>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</si>
  <si>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</si>
  <si>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</si>
  <si>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</si>
  <si>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</si>
  <si>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</si>
  <si>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</si>
  <si>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</si>
  <si>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</si>
  <si>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</si>
  <si>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</si>
  <si>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</si>
  <si>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</si>
  <si>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</si>
  <si>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</si>
  <si>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</si>
  <si>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</si>
  <si>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</si>
  <si>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</si>
  <si>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A3/</t>
  </si>
  <si>
    <t>Senior secured (covered bond) ratings by Moody's, S&amp;P, Fitch</t>
  </si>
  <si>
    <t>Aa2</t>
  </si>
  <si>
    <t>Financial strength ratings by Moody's and Fitch</t>
  </si>
  <si>
    <t>D+</t>
  </si>
  <si>
    <t>Sovereign ratings by Moody's, S&amp;P, Fitch</t>
  </si>
  <si>
    <t>Baa2/BBB-/BBB+</t>
  </si>
  <si>
    <t>31 December 2016</t>
  </si>
  <si>
    <t>ITALY</t>
  </si>
  <si>
    <t>Cut-off Date: 31/12/16</t>
  </si>
  <si>
    <t>Y</t>
  </si>
  <si>
    <t>https://coveredbondlabel.com/issuer/109/</t>
  </si>
  <si>
    <t>&gt;0%</t>
  </si>
  <si>
    <t>In accordance with Rating Agency</t>
  </si>
  <si>
    <t>Contractual maturity is the maturity arising from the loan contract while expected is based on the application of an average rate of prepayments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</si>
  <si>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</si>
  <si>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</si>
  <si>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</si>
  <si>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</si>
  <si>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</si>
  <si>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</si>
  <si>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</si>
  <si>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</si>
  <si>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</si>
  <si>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</si>
  <si>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</si>
  <si>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</si>
  <si>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</si>
  <si>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</si>
  <si>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</si>
  <si>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</si>
  <si>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</si>
  <si>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</si>
  <si>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</si>
  <si>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</si>
  <si>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</si>
  <si>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</si>
  <si>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</si>
  <si>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</si>
  <si>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</si>
  <si>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</si>
  <si>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</si>
  <si>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</si>
  <si>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</si>
  <si>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http://gruppo.credit-agricole.it/</t>
  </si>
  <si>
    <t>CRÉDIT AGRICOLE CARIPARMA SPA</t>
  </si>
  <si>
    <r>
      <t xml:space="preserve">Cover Pool Data </t>
    </r>
    <r>
      <rPr>
        <b/>
        <i/>
        <u/>
        <sz val="14"/>
        <color indexed="8"/>
        <rFont val="Calibri"/>
        <family val="2"/>
      </rPr>
      <t>(at 31 December 2016)</t>
    </r>
  </si>
  <si>
    <t>Reporting Date: 26/04/17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</si>
</sst>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color rgb="FFFF000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3" fontId="50"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65" fillId="20"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6" fillId="24" borderId="22" applyNumberFormat="0" applyAlignment="0" applyProtection="0"/>
    <xf numFmtId="0" fontId="66" fillId="24" borderId="22" applyNumberFormat="0" applyAlignment="0" applyProtection="0"/>
    <xf numFmtId="0" fontId="66" fillId="24" borderId="22" applyNumberFormat="0" applyAlignment="0" applyProtection="0"/>
    <xf numFmtId="0" fontId="67" fillId="0" borderId="23" applyNumberFormat="0" applyFill="0" applyAlignment="0" applyProtection="0"/>
    <xf numFmtId="0" fontId="68" fillId="25" borderId="24" applyNumberFormat="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9" borderId="0" applyNumberFormat="0" applyBorder="0" applyAlignment="0" applyProtection="0"/>
    <xf numFmtId="43" fontId="50" fillId="0" borderId="0" applyFont="0" applyFill="0" applyBorder="0" applyAlignment="0" applyProtection="0"/>
    <xf numFmtId="168" fontId="28" fillId="0" borderId="0" applyFont="0" applyFill="0" applyBorder="0" applyAlignment="0" applyProtection="0"/>
    <xf numFmtId="0" fontId="69" fillId="15" borderId="22" applyNumberFormat="0" applyAlignment="0" applyProtection="0"/>
    <xf numFmtId="0" fontId="69" fillId="15" borderId="22" applyNumberFormat="0" applyAlignment="0" applyProtection="0"/>
    <xf numFmtId="0" fontId="69" fillId="15" borderId="22"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70"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0" fillId="31" borderId="25" applyNumberFormat="0" applyFont="0" applyAlignment="0" applyProtection="0"/>
    <xf numFmtId="0" fontId="50" fillId="31" borderId="25" applyNumberFormat="0" applyFont="0" applyAlignment="0" applyProtection="0"/>
    <xf numFmtId="0" fontId="50" fillId="31" borderId="25" applyNumberFormat="0" applyFont="0" applyAlignment="0" applyProtection="0"/>
    <xf numFmtId="0" fontId="71" fillId="24" borderId="26" applyNumberFormat="0" applyAlignment="0" applyProtection="0"/>
    <xf numFmtId="0" fontId="71" fillId="24" borderId="26" applyNumberFormat="0" applyAlignment="0" applyProtection="0"/>
    <xf numFmtId="0" fontId="71" fillId="24" borderId="26" applyNumberFormat="0" applyAlignment="0" applyProtection="0"/>
    <xf numFmtId="9" fontId="5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2" fillId="0" borderId="0" applyNumberFormat="0" applyFill="0" applyBorder="0" applyAlignment="0" applyProtection="0"/>
    <xf numFmtId="0" fontId="73" fillId="0" borderId="0" applyNumberFormat="0" applyFill="0" applyBorder="0" applyAlignment="0" applyProtection="0"/>
    <xf numFmtId="0" fontId="74" fillId="0" borderId="27" applyNumberFormat="0" applyFill="0" applyAlignment="0" applyProtection="0"/>
    <xf numFmtId="0" fontId="75" fillId="0" borderId="28" applyNumberFormat="0" applyFill="0" applyAlignment="0" applyProtection="0"/>
    <xf numFmtId="0" fontId="76" fillId="0" borderId="29"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78" fillId="11" borderId="0" applyNumberFormat="0" applyBorder="0" applyAlignment="0" applyProtection="0"/>
    <xf numFmtId="0" fontId="79" fillId="12" borderId="0" applyNumberFormat="0" applyBorder="0" applyAlignment="0" applyProtection="0"/>
  </cellStyleXfs>
  <cellXfs count="2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xf numFmtId="165" fontId="4" fillId="0" borderId="0" xfId="9" applyNumberFormat="1" applyFont="1" applyFill="1" applyBorder="1" applyAlignment="1">
      <alignment horizontal="center" vertical="center"/>
    </xf>
    <xf numFmtId="0" fontId="44" fillId="0" borderId="0" xfId="0" applyFont="1"/>
    <xf numFmtId="0" fontId="45" fillId="8" borderId="13" xfId="0" applyFont="1" applyFill="1" applyBorder="1"/>
    <xf numFmtId="0" fontId="3" fillId="0" borderId="13" xfId="0" applyFont="1" applyBorder="1" applyAlignment="1">
      <alignment horizontal="center"/>
    </xf>
    <xf numFmtId="0" fontId="47" fillId="9" borderId="13" xfId="0" applyFont="1" applyFill="1" applyBorder="1" applyAlignment="1">
      <alignment horizontal="left" vertical="center" wrapText="1"/>
    </xf>
    <xf numFmtId="0" fontId="47" fillId="9" borderId="13" xfId="0" applyFont="1" applyFill="1" applyBorder="1" applyAlignment="1">
      <alignment horizontal="center" vertical="center" wrapText="1"/>
    </xf>
    <xf numFmtId="0" fontId="49" fillId="0" borderId="13" xfId="0" applyFont="1" applyFill="1" applyBorder="1" applyAlignment="1">
      <alignment vertical="center" wrapText="1"/>
    </xf>
    <xf numFmtId="41" fontId="2" fillId="0" borderId="13" xfId="10" applyNumberFormat="1" applyFont="1" applyFill="1" applyBorder="1"/>
    <xf numFmtId="41" fontId="4" fillId="0" borderId="13" xfId="10" applyNumberFormat="1" applyFont="1" applyFill="1" applyBorder="1"/>
    <xf numFmtId="41"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6" fontId="0" fillId="0" borderId="13" xfId="0" applyNumberFormat="1" applyFill="1" applyBorder="1"/>
    <xf numFmtId="41" fontId="4" fillId="0" borderId="13" xfId="10" applyNumberFormat="1" applyFont="1" applyFill="1" applyBorder="1" applyAlignment="1">
      <alignment horizontal="right"/>
    </xf>
    <xf numFmtId="0" fontId="49" fillId="0" borderId="13" xfId="0" applyFont="1" applyBorder="1" applyAlignment="1">
      <alignment vertical="center" wrapText="1"/>
    </xf>
    <xf numFmtId="3" fontId="0" fillId="0" borderId="0" xfId="0" applyNumberFormat="1"/>
    <xf numFmtId="0" fontId="47" fillId="0" borderId="13" xfId="0" applyFont="1" applyBorder="1" applyAlignment="1">
      <alignment horizontal="justify" vertical="center" wrapText="1"/>
    </xf>
    <xf numFmtId="0" fontId="49" fillId="9" borderId="13" xfId="0" applyFont="1" applyFill="1" applyBorder="1" applyAlignment="1">
      <alignment vertical="center" wrapText="1"/>
    </xf>
    <xf numFmtId="0" fontId="51" fillId="0" borderId="13" xfId="0" applyFont="1" applyBorder="1" applyAlignment="1">
      <alignment horizontal="justify" vertical="center" wrapText="1"/>
    </xf>
    <xf numFmtId="0" fontId="49" fillId="0" borderId="13" xfId="0" applyFont="1" applyBorder="1" applyAlignment="1">
      <alignment horizontal="left" vertical="center" wrapText="1" indent="3"/>
    </xf>
    <xf numFmtId="0" fontId="51" fillId="0" borderId="13" xfId="0" applyFont="1" applyBorder="1" applyAlignment="1">
      <alignment horizontal="left" vertical="center" wrapText="1" indent="3"/>
    </xf>
    <xf numFmtId="0" fontId="52" fillId="9" borderId="13" xfId="0" applyFont="1" applyFill="1" applyBorder="1" applyAlignment="1">
      <alignment vertical="center" wrapText="1"/>
    </xf>
    <xf numFmtId="41" fontId="52" fillId="9" borderId="13" xfId="0" applyNumberFormat="1" applyFont="1" applyFill="1" applyBorder="1" applyAlignment="1">
      <alignment vertical="center" wrapText="1"/>
    </xf>
    <xf numFmtId="41" fontId="49" fillId="9" borderId="13" xfId="0" applyNumberFormat="1" applyFont="1" applyFill="1" applyBorder="1" applyAlignment="1">
      <alignment vertical="center" wrapText="1"/>
    </xf>
    <xf numFmtId="0" fontId="49" fillId="0" borderId="13" xfId="0" applyFont="1" applyBorder="1" applyAlignment="1">
      <alignment horizontal="left" vertical="center" wrapText="1" indent="5"/>
    </xf>
    <xf numFmtId="0" fontId="48" fillId="9" borderId="13" xfId="0" applyFont="1" applyFill="1" applyBorder="1" applyAlignment="1">
      <alignment horizontal="justify" vertical="center" wrapText="1"/>
    </xf>
    <xf numFmtId="0" fontId="53" fillId="9" borderId="13" xfId="0" applyFont="1" applyFill="1" applyBorder="1" applyAlignment="1">
      <alignment vertical="center" wrapText="1"/>
    </xf>
    <xf numFmtId="41" fontId="0" fillId="0" borderId="0" xfId="0" applyNumberFormat="1"/>
    <xf numFmtId="0" fontId="54" fillId="9" borderId="13" xfId="0" applyFont="1" applyFill="1" applyBorder="1" applyAlignment="1">
      <alignment vertical="top" wrapText="1"/>
    </xf>
    <xf numFmtId="0" fontId="55" fillId="9" borderId="13" xfId="0" applyFont="1" applyFill="1" applyBorder="1" applyAlignment="1">
      <alignment vertical="top" wrapText="1"/>
    </xf>
    <xf numFmtId="0" fontId="49" fillId="0" borderId="13" xfId="0" applyFont="1" applyBorder="1" applyAlignment="1">
      <alignment horizontal="justify" vertical="center" wrapText="1"/>
    </xf>
    <xf numFmtId="0" fontId="54" fillId="0" borderId="13" xfId="0" applyFont="1" applyFill="1" applyBorder="1" applyAlignment="1">
      <alignment vertical="top" wrapText="1"/>
    </xf>
    <xf numFmtId="0" fontId="55" fillId="0" borderId="13" xfId="0" applyFont="1" applyFill="1" applyBorder="1" applyAlignment="1">
      <alignment vertical="top" wrapText="1"/>
    </xf>
    <xf numFmtId="0" fontId="49" fillId="0" borderId="13" xfId="0" applyFont="1" applyBorder="1" applyAlignment="1">
      <alignment horizontal="left" vertical="center" wrapText="1" indent="6"/>
    </xf>
    <xf numFmtId="43" fontId="0" fillId="0" borderId="0" xfId="0" applyNumberFormat="1"/>
    <xf numFmtId="0" fontId="48" fillId="9" borderId="13" xfId="0" applyFont="1" applyFill="1" applyBorder="1" applyAlignment="1">
      <alignment vertical="center" wrapText="1"/>
    </xf>
    <xf numFmtId="0" fontId="43" fillId="0" borderId="0" xfId="0" applyFont="1" applyFill="1"/>
    <xf numFmtId="0" fontId="45"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7" fillId="0" borderId="0" xfId="0" applyFont="1" applyFill="1" applyBorder="1" applyAlignment="1">
      <alignment vertical="center"/>
    </xf>
    <xf numFmtId="43" fontId="4" fillId="0" borderId="0" xfId="10" applyFont="1"/>
    <xf numFmtId="14" fontId="47" fillId="0" borderId="13" xfId="0" applyNumberFormat="1" applyFont="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wrapText="1"/>
    </xf>
    <xf numFmtId="41" fontId="2" fillId="0" borderId="13" xfId="10" applyNumberFormat="1" applyFont="1" applyFill="1" applyBorder="1" applyAlignment="1"/>
    <xf numFmtId="43" fontId="47" fillId="0" borderId="0" xfId="0" applyNumberFormat="1" applyFont="1" applyFill="1" applyBorder="1" applyAlignment="1">
      <alignment vertical="center"/>
    </xf>
    <xf numFmtId="0" fontId="51" fillId="0" borderId="13" xfId="0" applyFont="1" applyBorder="1" applyAlignment="1">
      <alignment vertical="center" wrapText="1"/>
    </xf>
    <xf numFmtId="10" fontId="2" fillId="0" borderId="13" xfId="0" applyNumberFormat="1" applyFont="1" applyFill="1" applyBorder="1" applyAlignment="1"/>
    <xf numFmtId="9" fontId="2" fillId="0" borderId="13" xfId="0" applyNumberFormat="1" applyFont="1" applyFill="1" applyBorder="1" applyAlignment="1"/>
    <xf numFmtId="43" fontId="49" fillId="0" borderId="0" xfId="10" applyFont="1" applyFill="1" applyBorder="1" applyAlignment="1">
      <alignment vertical="center" wrapText="1"/>
    </xf>
    <xf numFmtId="10" fontId="2" fillId="0" borderId="13" xfId="0" applyNumberFormat="1" applyFont="1" applyFill="1" applyBorder="1" applyAlignment="1">
      <alignment horizontal="right" vertical="center"/>
    </xf>
    <xf numFmtId="166" fontId="2" fillId="0" borderId="13" xfId="0" applyNumberFormat="1" applyFont="1" applyFill="1" applyBorder="1" applyAlignment="1"/>
    <xf numFmtId="166" fontId="2" fillId="0" borderId="13" xfId="11" applyNumberFormat="1" applyFont="1" applyFill="1" applyBorder="1" applyAlignment="1"/>
    <xf numFmtId="0" fontId="47" fillId="0" borderId="0" xfId="0" applyFont="1" applyFill="1" applyBorder="1" applyAlignment="1">
      <alignment vertical="center" wrapText="1"/>
    </xf>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0" fontId="49" fillId="0" borderId="0" xfId="0" applyFont="1" applyFill="1" applyBorder="1" applyAlignment="1">
      <alignment horizontal="center" vertical="center" wrapText="1"/>
    </xf>
    <xf numFmtId="10" fontId="2" fillId="0" borderId="13" xfId="13" applyNumberFormat="1" applyFont="1" applyFill="1" applyBorder="1"/>
    <xf numFmtId="0" fontId="51" fillId="0" borderId="13" xfId="0" applyFont="1" applyFill="1" applyBorder="1" applyAlignment="1">
      <alignment vertical="center" wrapText="1"/>
    </xf>
    <xf numFmtId="10" fontId="2" fillId="0" borderId="13" xfId="0" applyNumberFormat="1" applyFont="1" applyFill="1" applyBorder="1"/>
    <xf numFmtId="10" fontId="2" fillId="0" borderId="13" xfId="11" applyNumberFormat="1" applyFont="1" applyFill="1" applyBorder="1"/>
    <xf numFmtId="166" fontId="2" fillId="0" borderId="13" xfId="11" applyNumberFormat="1" applyFont="1" applyFill="1" applyBorder="1" applyAlignment="1">
      <alignment horizontal="right"/>
    </xf>
    <xf numFmtId="166"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0" fontId="47" fillId="9" borderId="13" xfId="0" applyFont="1" applyFill="1" applyBorder="1" applyAlignment="1">
      <alignment vertical="center" wrapText="1"/>
    </xf>
    <xf numFmtId="0" fontId="59" fillId="9" borderId="13" xfId="0" applyFont="1" applyFill="1" applyBorder="1" applyAlignment="1">
      <alignment vertical="center" wrapText="1"/>
    </xf>
    <xf numFmtId="9" fontId="2" fillId="0" borderId="13" xfId="0" applyNumberFormat="1" applyFont="1" applyFill="1" applyBorder="1" applyAlignment="1">
      <alignment horizontal="right"/>
    </xf>
    <xf numFmtId="0" fontId="52" fillId="9" borderId="13" xfId="0" applyFont="1" applyFill="1" applyBorder="1" applyAlignment="1">
      <alignment horizontal="right" vertical="center" wrapText="1"/>
    </xf>
    <xf numFmtId="0" fontId="53" fillId="9" borderId="13" xfId="0" applyFont="1" applyFill="1" applyBorder="1" applyAlignment="1">
      <alignment horizontal="right" vertical="center" wrapText="1"/>
    </xf>
    <xf numFmtId="0" fontId="51" fillId="0" borderId="13" xfId="0" applyFont="1" applyFill="1" applyBorder="1" applyAlignment="1">
      <alignment horizontal="left" vertical="center" wrapText="1"/>
    </xf>
    <xf numFmtId="0" fontId="49" fillId="0" borderId="13" xfId="0" applyFont="1" applyFill="1" applyBorder="1" applyAlignment="1">
      <alignment horizontal="left" vertical="center" wrapText="1"/>
    </xf>
    <xf numFmtId="9" fontId="49" fillId="0" borderId="0" xfId="1" applyFont="1" applyFill="1" applyBorder="1" applyAlignment="1">
      <alignment vertical="center" wrapText="1"/>
    </xf>
    <xf numFmtId="167" fontId="49" fillId="0" borderId="0" xfId="11" applyNumberFormat="1" applyFont="1" applyFill="1" applyBorder="1" applyAlignment="1">
      <alignment vertical="center" wrapText="1"/>
    </xf>
    <xf numFmtId="0" fontId="52" fillId="0" borderId="13" xfId="0" applyFont="1" applyFill="1" applyBorder="1" applyAlignment="1">
      <alignment horizontal="right" vertical="center" wrapText="1"/>
    </xf>
    <xf numFmtId="0" fontId="60" fillId="0" borderId="0" xfId="0" applyFont="1" applyFill="1" applyBorder="1" applyAlignment="1">
      <alignment vertical="center" wrapText="1"/>
    </xf>
    <xf numFmtId="0" fontId="48" fillId="0" borderId="13" xfId="0" applyFont="1" applyBorder="1" applyAlignment="1">
      <alignment horizontal="justify" vertical="center" wrapText="1"/>
    </xf>
    <xf numFmtId="0" fontId="49" fillId="0" borderId="13" xfId="0" applyFont="1" applyBorder="1" applyAlignment="1">
      <alignment horizontal="left" vertical="center" wrapText="1" indent="2"/>
    </xf>
    <xf numFmtId="0" fontId="49" fillId="0" borderId="13" xfId="0" applyFont="1" applyFill="1" applyBorder="1" applyAlignment="1">
      <alignment horizontal="left" vertical="center" wrapText="1" indent="3"/>
    </xf>
    <xf numFmtId="0" fontId="45" fillId="8" borderId="20" xfId="0" applyFont="1" applyFill="1" applyBorder="1" applyAlignment="1">
      <alignment horizontal="justify" vertical="center" wrapText="1"/>
    </xf>
    <xf numFmtId="14" fontId="47" fillId="0" borderId="20" xfId="0" applyNumberFormat="1" applyFont="1" applyFill="1" applyBorder="1" applyAlignment="1">
      <alignment horizontal="center" vertical="center"/>
    </xf>
    <xf numFmtId="0" fontId="48" fillId="9" borderId="21" xfId="0" applyFont="1" applyFill="1" applyBorder="1" applyAlignment="1">
      <alignment vertical="center" wrapText="1"/>
    </xf>
    <xf numFmtId="0" fontId="55" fillId="9" borderId="21" xfId="0" applyFont="1" applyFill="1" applyBorder="1" applyAlignment="1">
      <alignment vertical="center" wrapText="1"/>
    </xf>
    <xf numFmtId="0" fontId="49"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0" fontId="0" fillId="0" borderId="0" xfId="0" applyAlignment="1">
      <alignment horizontal="center"/>
    </xf>
    <xf numFmtId="166" fontId="2" fillId="0" borderId="13" xfId="0" applyNumberFormat="1"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9" fillId="0" borderId="10" xfId="0" applyFont="1" applyBorder="1" applyAlignment="1">
      <alignment horizontal="left" vertical="center" wrapText="1"/>
    </xf>
    <xf numFmtId="0" fontId="49" fillId="0" borderId="12" xfId="0" applyFont="1" applyBorder="1" applyAlignment="1">
      <alignment horizontal="left" vertical="center" wrapText="1"/>
    </xf>
    <xf numFmtId="0" fontId="49" fillId="0" borderId="11" xfId="0" applyFont="1" applyBorder="1" applyAlignment="1">
      <alignment horizontal="left" vertical="center" wrapText="1"/>
    </xf>
    <xf numFmtId="0" fontId="49" fillId="9" borderId="13"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62" fillId="0" borderId="13" xfId="0" applyFont="1" applyBorder="1" applyAlignment="1">
      <alignment horizontal="left" wrapText="1"/>
    </xf>
    <xf numFmtId="0" fontId="49" fillId="0" borderId="13" xfId="0" applyFont="1" applyBorder="1" applyAlignment="1">
      <alignment horizontal="left" vertical="center" wrapText="1"/>
    </xf>
    <xf numFmtId="0" fontId="62" fillId="0" borderId="10" xfId="0" applyFont="1" applyFill="1" applyBorder="1" applyAlignment="1"/>
    <xf numFmtId="0" fontId="62" fillId="0" borderId="12" xfId="0" applyFont="1" applyFill="1" applyBorder="1" applyAlignment="1"/>
    <xf numFmtId="0" fontId="57" fillId="0" borderId="10" xfId="0" applyFont="1" applyBorder="1" applyAlignment="1">
      <alignment horizontal="center" vertical="center"/>
    </xf>
    <xf numFmtId="0" fontId="57" fillId="0" borderId="12" xfId="0" applyFont="1" applyBorder="1" applyAlignment="1">
      <alignment horizontal="center" vertical="center"/>
    </xf>
    <xf numFmtId="0" fontId="57" fillId="0" borderId="11" xfId="0" applyFont="1" applyBorder="1" applyAlignment="1">
      <alignment horizontal="center" vertical="center"/>
    </xf>
    <xf numFmtId="0" fontId="0" fillId="0" borderId="0" xfId="0" applyAlignment="1">
      <alignment horizontal="center"/>
    </xf>
    <xf numFmtId="0" fontId="49"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2536031</xdr:colOff>
      <xdr:row>4</xdr:row>
      <xdr:rowOff>107156</xdr:rowOff>
    </xdr:to>
    <xdr:pic>
      <xdr:nvPicPr>
        <xdr:cNvPr id="4" name="Immagin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6031" cy="869156"/>
        </a:xfrm>
        <a:prstGeom prst="rect">
          <a:avLst/>
        </a:prstGeom>
        <a:no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gruppo.credit-agricole.it/" TargetMode="External"/><Relationship Id="rId5" Type="http://schemas.openxmlformats.org/officeDocument/2006/relationships/hyperlink" Target="https://coveredbondlabel.com/issuer/109/" TargetMode="External"/><Relationship Id="rId4" Type="http://schemas.openxmlformats.org/officeDocument/2006/relationships/hyperlink" Target="https://coveredbondlabel.com/issuer/10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topLeftCell="A10" zoomScale="80" zoomScaleNormal="80" workbookViewId="0">
      <selection activeCell="C44" sqref="C44"/>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1874</v>
      </c>
      <c r="G7" s="7"/>
      <c r="H7" s="7"/>
      <c r="I7" s="7"/>
      <c r="J7" s="8"/>
    </row>
    <row r="8" spans="2:10" ht="26.25" x14ac:dyDescent="0.25">
      <c r="B8" s="6"/>
      <c r="C8" s="7"/>
      <c r="D8" s="7"/>
      <c r="E8" s="7"/>
      <c r="F8" s="12" t="s">
        <v>1911</v>
      </c>
      <c r="G8" s="7"/>
      <c r="H8" s="7"/>
      <c r="I8" s="7"/>
      <c r="J8" s="8"/>
    </row>
    <row r="9" spans="2:10" ht="21" x14ac:dyDescent="0.25">
      <c r="B9" s="6"/>
      <c r="C9" s="7"/>
      <c r="D9" s="7"/>
      <c r="E9" s="7"/>
      <c r="F9" s="13" t="s">
        <v>1913</v>
      </c>
      <c r="G9" s="7"/>
      <c r="H9" s="7"/>
      <c r="I9" s="7"/>
      <c r="J9" s="8"/>
    </row>
    <row r="10" spans="2:10" ht="21" x14ac:dyDescent="0.25">
      <c r="B10" s="6"/>
      <c r="C10" s="7"/>
      <c r="D10" s="7"/>
      <c r="E10" s="7"/>
      <c r="F10" s="13" t="s">
        <v>1875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44" t="s">
        <v>15</v>
      </c>
      <c r="E24" s="245" t="s">
        <v>16</v>
      </c>
      <c r="F24" s="245"/>
      <c r="G24" s="245"/>
      <c r="H24" s="245"/>
      <c r="I24" s="7"/>
      <c r="J24" s="8"/>
    </row>
    <row r="25" spans="2:10" x14ac:dyDescent="0.25">
      <c r="B25" s="6"/>
      <c r="C25" s="7"/>
      <c r="D25" s="7"/>
      <c r="E25" s="16"/>
      <c r="F25" s="16"/>
      <c r="G25" s="16"/>
      <c r="H25" s="7"/>
      <c r="I25" s="7"/>
      <c r="J25" s="8"/>
    </row>
    <row r="26" spans="2:10" x14ac:dyDescent="0.25">
      <c r="B26" s="6"/>
      <c r="C26" s="7"/>
      <c r="D26" s="244" t="s">
        <v>17</v>
      </c>
      <c r="E26" s="245"/>
      <c r="F26" s="245"/>
      <c r="G26" s="245"/>
      <c r="H26" s="245"/>
      <c r="I26" s="7"/>
      <c r="J26" s="8"/>
    </row>
    <row r="27" spans="2:10" x14ac:dyDescent="0.25">
      <c r="B27" s="6"/>
      <c r="C27" s="7"/>
      <c r="D27" s="17"/>
      <c r="E27" s="17"/>
      <c r="F27" s="17"/>
      <c r="G27" s="17"/>
      <c r="H27" s="17"/>
      <c r="I27" s="7"/>
      <c r="J27" s="8"/>
    </row>
    <row r="28" spans="2:10" hidden="1" outlineLevel="1" x14ac:dyDescent="0.25">
      <c r="B28" s="6"/>
      <c r="C28" s="7"/>
      <c r="D28" s="244" t="s">
        <v>18</v>
      </c>
      <c r="E28" s="245" t="s">
        <v>16</v>
      </c>
      <c r="F28" s="245"/>
      <c r="G28" s="245"/>
      <c r="H28" s="245"/>
      <c r="I28" s="7"/>
      <c r="J28" s="8"/>
    </row>
    <row r="29" spans="2:10" hidden="1" outlineLevel="1" x14ac:dyDescent="0.25">
      <c r="B29" s="6"/>
      <c r="C29" s="7"/>
      <c r="D29" s="17"/>
      <c r="E29" s="17"/>
      <c r="F29" s="17"/>
      <c r="G29" s="17"/>
      <c r="H29" s="17"/>
      <c r="I29" s="7"/>
      <c r="J29" s="8"/>
    </row>
    <row r="30" spans="2:10" hidden="1" outlineLevel="1" x14ac:dyDescent="0.25">
      <c r="B30" s="6"/>
      <c r="C30" s="7"/>
      <c r="D30" s="244" t="s">
        <v>19</v>
      </c>
      <c r="E30" s="245" t="s">
        <v>16</v>
      </c>
      <c r="F30" s="245"/>
      <c r="G30" s="245"/>
      <c r="H30" s="245"/>
      <c r="I30" s="7"/>
      <c r="J30" s="8"/>
    </row>
    <row r="31" spans="2:10" hidden="1" outlineLevel="1" x14ac:dyDescent="0.25">
      <c r="B31" s="6"/>
      <c r="C31" s="7"/>
      <c r="D31" s="17"/>
      <c r="E31" s="17"/>
      <c r="F31" s="17"/>
      <c r="G31" s="17"/>
      <c r="H31" s="17"/>
      <c r="I31" s="7"/>
      <c r="J31" s="8"/>
    </row>
    <row r="32" spans="2:10" collapsed="1" x14ac:dyDescent="0.25">
      <c r="B32" s="6"/>
      <c r="C32" s="7"/>
      <c r="D32" s="244" t="s">
        <v>20</v>
      </c>
      <c r="E32" s="245" t="s">
        <v>16</v>
      </c>
      <c r="F32" s="245"/>
      <c r="G32" s="245"/>
      <c r="H32" s="245"/>
      <c r="I32" s="7"/>
      <c r="J32" s="8"/>
    </row>
    <row r="33" spans="2:10" x14ac:dyDescent="0.25">
      <c r="B33" s="6"/>
      <c r="C33" s="7"/>
      <c r="D33" s="16"/>
      <c r="E33" s="16"/>
      <c r="F33" s="16"/>
      <c r="G33" s="16"/>
      <c r="H33" s="16"/>
      <c r="I33" s="7"/>
      <c r="J33" s="8"/>
    </row>
    <row r="34" spans="2:10" x14ac:dyDescent="0.25">
      <c r="B34" s="6"/>
      <c r="C34" s="7"/>
      <c r="D34" s="244" t="s">
        <v>21</v>
      </c>
      <c r="E34" s="245" t="s">
        <v>16</v>
      </c>
      <c r="F34" s="245"/>
      <c r="G34" s="245"/>
      <c r="H34" s="245"/>
      <c r="I34" s="7"/>
      <c r="J34" s="8"/>
    </row>
    <row r="35" spans="2:10" x14ac:dyDescent="0.25">
      <c r="B35" s="6"/>
      <c r="C35" s="7"/>
      <c r="D35" s="7"/>
      <c r="E35" s="7"/>
      <c r="F35" s="7"/>
      <c r="G35" s="7"/>
      <c r="H35" s="7"/>
      <c r="I35" s="7"/>
      <c r="J35" s="8"/>
    </row>
    <row r="36" spans="2:10" x14ac:dyDescent="0.25">
      <c r="B36" s="6"/>
      <c r="C36" s="7"/>
      <c r="D36" s="242" t="s">
        <v>22</v>
      </c>
      <c r="E36" s="243"/>
      <c r="F36" s="243"/>
      <c r="G36" s="243"/>
      <c r="H36" s="243"/>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2"/>
  <sheetViews>
    <sheetView showGridLines="0" zoomScale="80" zoomScaleNormal="80" workbookViewId="0">
      <selection activeCell="C71" sqref="C71"/>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4" x14ac:dyDescent="0.25">
      <c r="A1" s="264"/>
    </row>
    <row r="2" spans="1:4" x14ac:dyDescent="0.25">
      <c r="A2" s="264"/>
    </row>
    <row r="3" spans="1:4" x14ac:dyDescent="0.25">
      <c r="A3" s="264"/>
    </row>
    <row r="4" spans="1:4" x14ac:dyDescent="0.25">
      <c r="A4" s="1"/>
    </row>
    <row r="5" spans="1:4" x14ac:dyDescent="0.25">
      <c r="A5" s="240"/>
    </row>
    <row r="6" spans="1:4" ht="18.75" x14ac:dyDescent="0.3">
      <c r="A6" s="148" t="s">
        <v>1618</v>
      </c>
    </row>
    <row r="7" spans="1:4" x14ac:dyDescent="0.25">
      <c r="C7" s="149"/>
    </row>
    <row r="8" spans="1:4" ht="15.75" x14ac:dyDescent="0.25">
      <c r="A8" s="150" t="s">
        <v>1619</v>
      </c>
    </row>
    <row r="10" spans="1:4" ht="34.5" customHeight="1" x14ac:dyDescent="0.25">
      <c r="A10" s="151" t="s">
        <v>1620</v>
      </c>
      <c r="B10" s="152" t="s">
        <v>1621</v>
      </c>
      <c r="C10" s="152" t="s">
        <v>1621</v>
      </c>
      <c r="D10" s="152" t="s">
        <v>1621</v>
      </c>
    </row>
    <row r="11" spans="1:4" ht="36" customHeight="1" x14ac:dyDescent="0.25">
      <c r="A11" s="153" t="s">
        <v>1622</v>
      </c>
      <c r="B11" s="154" t="s">
        <v>1873</v>
      </c>
      <c r="C11" s="154" t="s">
        <v>1624</v>
      </c>
      <c r="D11" s="154" t="s">
        <v>1625</v>
      </c>
    </row>
    <row r="12" spans="1:4" x14ac:dyDescent="0.25">
      <c r="A12" s="155" t="s">
        <v>1626</v>
      </c>
      <c r="B12" s="156">
        <v>52992004</v>
      </c>
      <c r="C12" s="157">
        <v>51373177</v>
      </c>
      <c r="D12" s="157">
        <v>52203510</v>
      </c>
    </row>
    <row r="13" spans="1:4" ht="21.75" customHeight="1" x14ac:dyDescent="0.25">
      <c r="A13" s="155" t="s">
        <v>1627</v>
      </c>
      <c r="B13" s="158">
        <v>1030577.704</v>
      </c>
      <c r="C13" s="159" t="s">
        <v>1628</v>
      </c>
      <c r="D13" s="158">
        <v>0</v>
      </c>
    </row>
    <row r="14" spans="1:4" ht="21" customHeight="1" x14ac:dyDescent="0.25">
      <c r="A14" s="155" t="s">
        <v>1629</v>
      </c>
      <c r="B14" s="159" t="s">
        <v>1628</v>
      </c>
      <c r="C14" s="158">
        <v>2257165</v>
      </c>
      <c r="D14" s="158">
        <v>3151214.4282699898</v>
      </c>
    </row>
    <row r="15" spans="1:4" x14ac:dyDescent="0.25">
      <c r="A15" s="155" t="s">
        <v>1630</v>
      </c>
      <c r="B15" s="241">
        <v>0.11411854077378247</v>
      </c>
      <c r="C15" s="160">
        <v>0.11376936911921022</v>
      </c>
      <c r="D15" s="160">
        <v>0.11183458216141433</v>
      </c>
    </row>
    <row r="16" spans="1:4" x14ac:dyDescent="0.25">
      <c r="A16" s="155" t="s">
        <v>1631</v>
      </c>
      <c r="B16" s="158">
        <v>876762</v>
      </c>
      <c r="C16" s="161">
        <v>876762</v>
      </c>
      <c r="D16" s="161">
        <v>876762</v>
      </c>
    </row>
    <row r="17" spans="1:5" x14ac:dyDescent="0.25">
      <c r="A17" s="162" t="s">
        <v>1632</v>
      </c>
      <c r="B17" s="158">
        <v>39892679</v>
      </c>
      <c r="C17" s="161">
        <v>38999585</v>
      </c>
      <c r="D17" s="161">
        <v>37146030</v>
      </c>
      <c r="E17" s="163"/>
    </row>
    <row r="18" spans="1:5" x14ac:dyDescent="0.25">
      <c r="A18" s="162" t="s">
        <v>127</v>
      </c>
      <c r="B18" s="158">
        <v>4700000</v>
      </c>
      <c r="C18" s="161">
        <v>3200000</v>
      </c>
      <c r="D18" s="161">
        <v>2200000</v>
      </c>
      <c r="E18" s="163"/>
    </row>
    <row r="19" spans="1:5" ht="36" customHeight="1" x14ac:dyDescent="0.25">
      <c r="A19" s="153" t="s">
        <v>1633</v>
      </c>
      <c r="B19" s="154" t="str">
        <f>+B11</f>
        <v>31 December 2016</v>
      </c>
      <c r="C19" s="154" t="str">
        <f>+C11</f>
        <v>31 December 2015</v>
      </c>
      <c r="D19" s="154" t="str">
        <f>+D11</f>
        <v>31 December 2014</v>
      </c>
    </row>
    <row r="20" spans="1:5" x14ac:dyDescent="0.25">
      <c r="A20" s="164" t="s">
        <v>1634</v>
      </c>
      <c r="B20" s="165"/>
      <c r="C20" s="165"/>
      <c r="D20" s="165"/>
    </row>
    <row r="21" spans="1:5" x14ac:dyDescent="0.25">
      <c r="A21" s="166" t="s">
        <v>1635</v>
      </c>
      <c r="B21" s="165"/>
      <c r="C21" s="165"/>
      <c r="D21" s="165"/>
    </row>
    <row r="22" spans="1:5" ht="21" customHeight="1" x14ac:dyDescent="0.25">
      <c r="A22" s="167" t="s">
        <v>1636</v>
      </c>
      <c r="B22" s="158">
        <f>+B18</f>
        <v>4700000</v>
      </c>
      <c r="C22" s="161">
        <v>3200000</v>
      </c>
      <c r="D22" s="161">
        <v>2200000</v>
      </c>
    </row>
    <row r="23" spans="1:5" ht="18.75" customHeight="1" x14ac:dyDescent="0.25">
      <c r="A23" s="167" t="s">
        <v>1637</v>
      </c>
      <c r="B23" s="158">
        <v>0</v>
      </c>
      <c r="C23" s="161">
        <v>0</v>
      </c>
      <c r="D23" s="161">
        <v>0</v>
      </c>
    </row>
    <row r="24" spans="1:5" ht="18.75" customHeight="1" x14ac:dyDescent="0.25">
      <c r="A24" s="168" t="s">
        <v>1638</v>
      </c>
      <c r="B24" s="169"/>
      <c r="C24" s="165"/>
      <c r="D24" s="165"/>
    </row>
    <row r="25" spans="1:5" ht="18" customHeight="1" x14ac:dyDescent="0.25">
      <c r="A25" s="167" t="s">
        <v>1639</v>
      </c>
      <c r="B25" s="156">
        <v>3200000</v>
      </c>
      <c r="C25" s="157">
        <v>3200000</v>
      </c>
      <c r="D25" s="161">
        <v>2200000</v>
      </c>
    </row>
    <row r="26" spans="1:5" x14ac:dyDescent="0.25">
      <c r="A26" s="167" t="s">
        <v>159</v>
      </c>
      <c r="B26" s="156">
        <v>1500000</v>
      </c>
      <c r="C26" s="157">
        <v>0</v>
      </c>
      <c r="D26" s="157">
        <v>0</v>
      </c>
    </row>
    <row r="27" spans="1:5" x14ac:dyDescent="0.25">
      <c r="A27" s="168" t="s">
        <v>1640</v>
      </c>
      <c r="B27" s="170"/>
      <c r="C27" s="171"/>
      <c r="D27" s="171"/>
    </row>
    <row r="28" spans="1:5" x14ac:dyDescent="0.25">
      <c r="A28" s="172" t="s">
        <v>1641</v>
      </c>
      <c r="B28" s="158">
        <f>+B18</f>
        <v>4700000</v>
      </c>
      <c r="C28" s="161">
        <v>3200000</v>
      </c>
      <c r="D28" s="161">
        <v>2200000</v>
      </c>
    </row>
    <row r="29" spans="1:5" x14ac:dyDescent="0.25">
      <c r="A29" s="172" t="s">
        <v>1642</v>
      </c>
      <c r="B29" s="158">
        <v>0</v>
      </c>
      <c r="C29" s="161">
        <v>0</v>
      </c>
      <c r="D29" s="161">
        <v>0</v>
      </c>
    </row>
    <row r="30" spans="1:5" x14ac:dyDescent="0.25">
      <c r="A30" s="172" t="s">
        <v>1643</v>
      </c>
      <c r="B30" s="158">
        <v>0</v>
      </c>
      <c r="C30" s="161">
        <v>0</v>
      </c>
      <c r="D30" s="161">
        <v>0</v>
      </c>
    </row>
    <row r="31" spans="1:5" x14ac:dyDescent="0.25">
      <c r="A31" s="172" t="s">
        <v>1644</v>
      </c>
      <c r="B31" s="158">
        <v>0</v>
      </c>
      <c r="C31" s="161">
        <v>0</v>
      </c>
      <c r="D31" s="161">
        <v>0</v>
      </c>
    </row>
    <row r="32" spans="1:5" x14ac:dyDescent="0.25">
      <c r="A32" s="168" t="s">
        <v>1645</v>
      </c>
      <c r="B32" s="170"/>
      <c r="C32" s="171"/>
      <c r="D32" s="171"/>
    </row>
    <row r="33" spans="1:7" x14ac:dyDescent="0.25">
      <c r="A33" s="167" t="s">
        <v>1646</v>
      </c>
      <c r="B33" s="158">
        <v>0</v>
      </c>
      <c r="C33" s="161">
        <v>0</v>
      </c>
      <c r="D33" s="161">
        <v>0</v>
      </c>
    </row>
    <row r="34" spans="1:7" x14ac:dyDescent="0.25">
      <c r="A34" s="167" t="s">
        <v>1647</v>
      </c>
      <c r="B34" s="158">
        <v>4700000</v>
      </c>
      <c r="C34" s="161">
        <v>3200000</v>
      </c>
      <c r="D34" s="161">
        <v>2200000</v>
      </c>
    </row>
    <row r="35" spans="1:7" x14ac:dyDescent="0.25">
      <c r="A35" s="168" t="s">
        <v>1648</v>
      </c>
      <c r="B35" s="170"/>
      <c r="C35" s="171"/>
      <c r="D35" s="171"/>
    </row>
    <row r="36" spans="1:7" x14ac:dyDescent="0.25">
      <c r="A36" s="172" t="s">
        <v>1649</v>
      </c>
      <c r="B36" s="158">
        <v>1200000</v>
      </c>
      <c r="C36" s="161">
        <v>0</v>
      </c>
      <c r="D36" s="161">
        <v>0</v>
      </c>
    </row>
    <row r="37" spans="1:7" x14ac:dyDescent="0.25">
      <c r="A37" s="172" t="s">
        <v>1650</v>
      </c>
      <c r="B37" s="158">
        <v>2750000</v>
      </c>
      <c r="C37" s="161">
        <v>3200000</v>
      </c>
      <c r="D37" s="161">
        <v>2200000</v>
      </c>
    </row>
    <row r="38" spans="1:7" x14ac:dyDescent="0.25">
      <c r="A38" s="172" t="s">
        <v>1651</v>
      </c>
      <c r="B38" s="158">
        <v>750000</v>
      </c>
      <c r="C38" s="161">
        <v>0</v>
      </c>
      <c r="D38" s="161">
        <v>0</v>
      </c>
    </row>
    <row r="39" spans="1:7" x14ac:dyDescent="0.25">
      <c r="A39" s="173" t="s">
        <v>1652</v>
      </c>
      <c r="B39" s="169"/>
      <c r="C39" s="165"/>
      <c r="D39" s="165"/>
    </row>
    <row r="40" spans="1:7" x14ac:dyDescent="0.25">
      <c r="A40" s="168" t="s">
        <v>1653</v>
      </c>
      <c r="B40" s="169"/>
      <c r="C40" s="165"/>
      <c r="D40" s="165"/>
    </row>
    <row r="41" spans="1:7" ht="12.75" customHeight="1" x14ac:dyDescent="0.25">
      <c r="A41" s="172" t="s">
        <v>1654</v>
      </c>
      <c r="B41" s="158">
        <f>27423969+220645</f>
        <v>27644614</v>
      </c>
      <c r="C41" s="161">
        <v>24122917</v>
      </c>
      <c r="D41" s="161">
        <v>21391708</v>
      </c>
      <c r="E41" s="163"/>
    </row>
    <row r="42" spans="1:7" ht="12.75" customHeight="1" x14ac:dyDescent="0.25">
      <c r="A42" s="172" t="s">
        <v>1655</v>
      </c>
      <c r="B42" s="158">
        <f>619642+321248+2190+398+508+420</f>
        <v>944406</v>
      </c>
      <c r="C42" s="161">
        <v>942899</v>
      </c>
      <c r="D42" s="161">
        <v>993721</v>
      </c>
      <c r="E42" s="163"/>
    </row>
    <row r="43" spans="1:7" ht="12.75" customHeight="1" x14ac:dyDescent="0.25">
      <c r="A43" s="172" t="s">
        <v>1656</v>
      </c>
      <c r="B43" s="158">
        <f>4669+2506592</f>
        <v>2511261</v>
      </c>
      <c r="C43" s="161">
        <v>3274760</v>
      </c>
      <c r="D43" s="161">
        <v>2878167</v>
      </c>
      <c r="E43" s="163"/>
    </row>
    <row r="44" spans="1:7" x14ac:dyDescent="0.25">
      <c r="A44" s="168" t="s">
        <v>1657</v>
      </c>
      <c r="B44" s="169"/>
      <c r="C44" s="165"/>
      <c r="D44" s="165"/>
    </row>
    <row r="45" spans="1:7" x14ac:dyDescent="0.25">
      <c r="A45" s="172" t="s">
        <v>1641</v>
      </c>
      <c r="B45" s="158">
        <f>27423969+619642+321248+2190+4669+2506592</f>
        <v>30878310</v>
      </c>
      <c r="C45" s="161">
        <v>28068752</v>
      </c>
      <c r="D45" s="161">
        <v>25049916</v>
      </c>
      <c r="E45" s="163"/>
      <c r="G45" t="s">
        <v>1658</v>
      </c>
    </row>
    <row r="46" spans="1:7" x14ac:dyDescent="0.25">
      <c r="A46" s="172" t="s">
        <v>1643</v>
      </c>
      <c r="B46" s="158" t="s">
        <v>1628</v>
      </c>
      <c r="C46" s="161" t="s">
        <v>1628</v>
      </c>
      <c r="D46" s="161">
        <v>176719</v>
      </c>
      <c r="F46" s="175"/>
    </row>
    <row r="47" spans="1:7" x14ac:dyDescent="0.25">
      <c r="A47" s="172" t="s">
        <v>1644</v>
      </c>
      <c r="B47" s="158">
        <f>220645+398+508+420</f>
        <v>221971</v>
      </c>
      <c r="C47" s="161">
        <v>271824</v>
      </c>
      <c r="D47" s="161">
        <v>36961</v>
      </c>
      <c r="F47" s="175"/>
    </row>
    <row r="48" spans="1:7" x14ac:dyDescent="0.25">
      <c r="A48" s="173" t="s">
        <v>1659</v>
      </c>
      <c r="B48" s="176"/>
      <c r="C48" s="177"/>
      <c r="D48" s="165"/>
    </row>
    <row r="49" spans="1:6" x14ac:dyDescent="0.25">
      <c r="A49" s="178" t="s">
        <v>1660</v>
      </c>
      <c r="B49" s="179"/>
      <c r="C49" s="180"/>
      <c r="D49" s="162"/>
    </row>
    <row r="50" spans="1:6" x14ac:dyDescent="0.25">
      <c r="A50" s="168" t="s">
        <v>1661</v>
      </c>
      <c r="B50" s="176"/>
      <c r="C50" s="177"/>
      <c r="D50" s="165"/>
    </row>
    <row r="51" spans="1:6" ht="15" customHeight="1" x14ac:dyDescent="0.25">
      <c r="A51" s="181" t="s">
        <v>1662</v>
      </c>
      <c r="B51" s="158">
        <f>8550217+18399000+1219191+1478057+22660+136163+14522+23295</f>
        <v>29843105</v>
      </c>
      <c r="C51" s="161">
        <v>28226274</v>
      </c>
      <c r="D51" s="161">
        <v>29709022</v>
      </c>
      <c r="E51" s="182"/>
    </row>
    <row r="52" spans="1:6" ht="15" customHeight="1" x14ac:dyDescent="0.25">
      <c r="A52" s="181" t="s">
        <v>1663</v>
      </c>
      <c r="B52" s="158">
        <f>2705964+19861</f>
        <v>2725825</v>
      </c>
      <c r="C52" s="161">
        <v>2542963</v>
      </c>
      <c r="D52" s="161">
        <v>2468008</v>
      </c>
    </row>
    <row r="53" spans="1:6" ht="15" customHeight="1" x14ac:dyDescent="0.25">
      <c r="A53" s="181" t="s">
        <v>1664</v>
      </c>
      <c r="B53" s="158">
        <f>1583666+3849767+1884+4</f>
        <v>5435321</v>
      </c>
      <c r="C53" s="161">
        <v>5501771</v>
      </c>
      <c r="D53" s="161">
        <v>4923257</v>
      </c>
    </row>
    <row r="54" spans="1:6" ht="15" customHeight="1" x14ac:dyDescent="0.25">
      <c r="A54" s="168" t="s">
        <v>1665</v>
      </c>
      <c r="B54" s="176"/>
      <c r="C54" s="177"/>
      <c r="D54" s="165"/>
    </row>
    <row r="55" spans="1:6" ht="15" customHeight="1" x14ac:dyDescent="0.25">
      <c r="A55" s="181" t="s">
        <v>234</v>
      </c>
      <c r="B55" s="158">
        <f>8550217+18399000+1219191+1478057+2705964+1583666+3849767</f>
        <v>37785862</v>
      </c>
      <c r="C55" s="161">
        <v>36104908</v>
      </c>
      <c r="D55" s="161">
        <v>36883694</v>
      </c>
      <c r="E55" s="182"/>
      <c r="F55" s="182"/>
    </row>
    <row r="56" spans="1:6" ht="15" customHeight="1" x14ac:dyDescent="0.25">
      <c r="A56" s="181" t="s">
        <v>1643</v>
      </c>
      <c r="B56" s="158" t="s">
        <v>1628</v>
      </c>
      <c r="C56" s="161" t="s">
        <v>1628</v>
      </c>
      <c r="D56" s="161">
        <v>170002</v>
      </c>
    </row>
    <row r="57" spans="1:6" ht="15" customHeight="1" x14ac:dyDescent="0.25">
      <c r="A57" s="181" t="s">
        <v>159</v>
      </c>
      <c r="B57" s="158">
        <f>22660+136163+14522+23295+19861+1884+4</f>
        <v>218389</v>
      </c>
      <c r="C57" s="161">
        <v>166100</v>
      </c>
      <c r="D57" s="161">
        <v>46591</v>
      </c>
    </row>
    <row r="58" spans="1:6" ht="19.5" customHeight="1" x14ac:dyDescent="0.25">
      <c r="A58" s="162" t="s">
        <v>1415</v>
      </c>
      <c r="B58" s="158">
        <v>2904907</v>
      </c>
      <c r="C58" s="161">
        <v>3064743</v>
      </c>
      <c r="D58" s="161">
        <v>2992092</v>
      </c>
    </row>
    <row r="59" spans="1:6" ht="18.75" customHeight="1" x14ac:dyDescent="0.25">
      <c r="A59" s="162" t="s">
        <v>1666</v>
      </c>
      <c r="B59" s="158">
        <v>2119275</v>
      </c>
      <c r="C59" s="161">
        <v>2089734</v>
      </c>
      <c r="D59" s="161">
        <v>1908961</v>
      </c>
    </row>
    <row r="60" spans="1:6" x14ac:dyDescent="0.25">
      <c r="A60" s="183" t="s">
        <v>1667</v>
      </c>
      <c r="B60" s="265"/>
      <c r="C60" s="265"/>
      <c r="D60" s="265"/>
    </row>
    <row r="61" spans="1:6" x14ac:dyDescent="0.25">
      <c r="A61" s="162" t="s">
        <v>1668</v>
      </c>
      <c r="B61" s="266" t="s">
        <v>1669</v>
      </c>
      <c r="C61" s="267"/>
      <c r="D61" s="268"/>
    </row>
    <row r="62" spans="1:6" x14ac:dyDescent="0.25">
      <c r="A62" s="162" t="s">
        <v>1670</v>
      </c>
      <c r="B62" s="266" t="s">
        <v>1669</v>
      </c>
      <c r="C62" s="267"/>
      <c r="D62" s="268"/>
    </row>
    <row r="63" spans="1:6" x14ac:dyDescent="0.25">
      <c r="A63" s="162" t="s">
        <v>1671</v>
      </c>
      <c r="B63" s="266" t="s">
        <v>1669</v>
      </c>
      <c r="C63" s="267"/>
      <c r="D63" s="268"/>
    </row>
    <row r="65" spans="1:5" ht="18.75" x14ac:dyDescent="0.3">
      <c r="A65" s="184" t="s">
        <v>1912</v>
      </c>
    </row>
    <row r="67" spans="1:5" x14ac:dyDescent="0.25">
      <c r="A67" s="185" t="s">
        <v>1672</v>
      </c>
      <c r="B67" s="186" t="s">
        <v>1673</v>
      </c>
      <c r="C67" s="187"/>
      <c r="D67" s="187"/>
      <c r="E67" s="188"/>
    </row>
    <row r="68" spans="1:5" x14ac:dyDescent="0.25">
      <c r="A68" s="162" t="s">
        <v>1674</v>
      </c>
      <c r="B68" s="189">
        <v>42735</v>
      </c>
      <c r="C68" s="190"/>
      <c r="D68" s="190"/>
      <c r="E68" s="182"/>
    </row>
    <row r="69" spans="1:5" x14ac:dyDescent="0.25">
      <c r="A69" s="183" t="s">
        <v>1675</v>
      </c>
      <c r="B69" s="165"/>
      <c r="C69" s="191"/>
      <c r="D69" s="191"/>
    </row>
    <row r="70" spans="1:5" x14ac:dyDescent="0.25">
      <c r="A70" s="162" t="s">
        <v>1676</v>
      </c>
      <c r="B70" s="192">
        <v>5638033064.2870998</v>
      </c>
      <c r="C70" s="193"/>
      <c r="D70" s="190"/>
    </row>
    <row r="71" spans="1:5" ht="18.75" customHeight="1" x14ac:dyDescent="0.25">
      <c r="A71" s="162" t="s">
        <v>1677</v>
      </c>
      <c r="B71" s="192">
        <v>4700000000</v>
      </c>
      <c r="C71" s="190"/>
      <c r="D71" s="190"/>
    </row>
    <row r="72" spans="1:5" x14ac:dyDescent="0.25">
      <c r="A72" s="194" t="s">
        <v>1678</v>
      </c>
      <c r="B72" s="174"/>
      <c r="C72" s="191"/>
      <c r="D72" s="191"/>
    </row>
    <row r="73" spans="1:5" ht="15" customHeight="1" x14ac:dyDescent="0.25">
      <c r="A73" s="167" t="s">
        <v>1679</v>
      </c>
      <c r="B73" s="195">
        <f>+B70/B71</f>
        <v>1.1995815030398085</v>
      </c>
      <c r="C73" s="190"/>
      <c r="D73" s="190"/>
    </row>
    <row r="74" spans="1:5" ht="15" customHeight="1" x14ac:dyDescent="0.25">
      <c r="A74" s="167" t="s">
        <v>1680</v>
      </c>
      <c r="B74" s="196">
        <v>1</v>
      </c>
      <c r="C74" s="191"/>
      <c r="D74" s="191"/>
    </row>
    <row r="75" spans="1:5" ht="15" customHeight="1" x14ac:dyDescent="0.25">
      <c r="A75" s="167" t="s">
        <v>1681</v>
      </c>
      <c r="B75" s="195">
        <v>1.075</v>
      </c>
      <c r="C75" s="191"/>
      <c r="D75" s="197"/>
    </row>
    <row r="76" spans="1:5" ht="22.5" customHeight="1" x14ac:dyDescent="0.25">
      <c r="A76" s="167" t="s">
        <v>1682</v>
      </c>
      <c r="B76" s="198">
        <v>1.0889659806090399</v>
      </c>
      <c r="C76" s="191"/>
      <c r="D76" s="197"/>
    </row>
    <row r="77" spans="1:5" ht="21.75" customHeight="1" x14ac:dyDescent="0.25">
      <c r="A77" s="162" t="s">
        <v>1683</v>
      </c>
      <c r="B77" s="159" t="s">
        <v>1684</v>
      </c>
      <c r="C77" s="191"/>
      <c r="D77" s="197"/>
    </row>
    <row r="78" spans="1:5" x14ac:dyDescent="0.25">
      <c r="A78" s="162" t="s">
        <v>1685</v>
      </c>
      <c r="B78" s="199">
        <v>0</v>
      </c>
      <c r="C78" s="191"/>
      <c r="D78" s="197"/>
    </row>
    <row r="79" spans="1:5" x14ac:dyDescent="0.25">
      <c r="A79" s="162" t="s">
        <v>1686</v>
      </c>
      <c r="B79" s="200">
        <v>0.15</v>
      </c>
      <c r="C79" s="201"/>
      <c r="D79" s="191"/>
    </row>
    <row r="80" spans="1:5" x14ac:dyDescent="0.25">
      <c r="A80" s="162" t="s">
        <v>1687</v>
      </c>
      <c r="B80" s="202">
        <v>0.52785557761795143</v>
      </c>
      <c r="C80" s="191"/>
      <c r="D80" s="191"/>
    </row>
    <row r="81" spans="1:4" ht="25.5" x14ac:dyDescent="0.25">
      <c r="A81" s="162" t="s">
        <v>1688</v>
      </c>
      <c r="B81" s="203">
        <v>0.5537165015838369</v>
      </c>
      <c r="C81" s="191"/>
      <c r="D81" s="191"/>
    </row>
    <row r="82" spans="1:4" x14ac:dyDescent="0.25">
      <c r="A82" s="162" t="s">
        <v>1689</v>
      </c>
      <c r="B82" s="204">
        <v>18.532646138057398</v>
      </c>
      <c r="C82" s="191"/>
      <c r="D82" s="191"/>
    </row>
    <row r="83" spans="1:4" x14ac:dyDescent="0.25">
      <c r="A83" s="162" t="s">
        <v>1690</v>
      </c>
      <c r="B83" s="205">
        <v>6.9479064743571213</v>
      </c>
      <c r="C83" s="191"/>
      <c r="D83" s="191"/>
    </row>
    <row r="84" spans="1:4" x14ac:dyDescent="0.25">
      <c r="A84" s="194" t="s">
        <v>1691</v>
      </c>
      <c r="B84" s="174"/>
      <c r="C84" s="191"/>
      <c r="D84" s="191"/>
    </row>
    <row r="85" spans="1:4" x14ac:dyDescent="0.25">
      <c r="A85" s="194" t="s">
        <v>1692</v>
      </c>
      <c r="B85" s="174"/>
      <c r="C85" s="191"/>
      <c r="D85" s="191"/>
    </row>
    <row r="86" spans="1:4" x14ac:dyDescent="0.25">
      <c r="A86" s="162" t="s">
        <v>1693</v>
      </c>
      <c r="B86" s="192">
        <v>3534358.3800000004</v>
      </c>
      <c r="C86" s="191"/>
      <c r="D86" s="191"/>
    </row>
    <row r="87" spans="1:4" x14ac:dyDescent="0.25">
      <c r="A87" s="162" t="s">
        <v>1694</v>
      </c>
      <c r="B87" s="192">
        <v>8027227.2099999916</v>
      </c>
      <c r="C87" s="191"/>
      <c r="D87" s="191"/>
    </row>
    <row r="88" spans="1:4" x14ac:dyDescent="0.25">
      <c r="A88" s="162" t="s">
        <v>1695</v>
      </c>
      <c r="B88" s="192">
        <v>21366820.379999999</v>
      </c>
      <c r="C88" s="191"/>
      <c r="D88" s="191"/>
    </row>
    <row r="89" spans="1:4" x14ac:dyDescent="0.25">
      <c r="A89" s="162" t="s">
        <v>1696</v>
      </c>
      <c r="B89" s="192">
        <v>84250994.300000042</v>
      </c>
      <c r="C89" s="191"/>
      <c r="D89" s="191"/>
    </row>
    <row r="90" spans="1:4" x14ac:dyDescent="0.25">
      <c r="A90" s="162" t="s">
        <v>1697</v>
      </c>
      <c r="B90" s="192">
        <v>488425223.17000073</v>
      </c>
      <c r="C90" s="191"/>
      <c r="D90" s="191"/>
    </row>
    <row r="91" spans="1:4" x14ac:dyDescent="0.25">
      <c r="A91" s="162" t="s">
        <v>1698</v>
      </c>
      <c r="B91" s="192">
        <v>4175600232.3400135</v>
      </c>
      <c r="C91" s="191"/>
      <c r="D91" s="191"/>
    </row>
    <row r="92" spans="1:4" x14ac:dyDescent="0.25">
      <c r="A92" s="194" t="s">
        <v>1699</v>
      </c>
      <c r="B92" s="174"/>
      <c r="C92" s="191"/>
      <c r="D92" s="191"/>
    </row>
    <row r="93" spans="1:4" x14ac:dyDescent="0.25">
      <c r="A93" s="162" t="s">
        <v>1693</v>
      </c>
      <c r="B93" s="192">
        <v>0</v>
      </c>
      <c r="C93" s="191"/>
      <c r="D93" s="191"/>
    </row>
    <row r="94" spans="1:4" x14ac:dyDescent="0.25">
      <c r="A94" s="162" t="s">
        <v>1694</v>
      </c>
      <c r="B94" s="192">
        <v>0</v>
      </c>
      <c r="C94" s="191"/>
      <c r="D94" s="191"/>
    </row>
    <row r="95" spans="1:4" x14ac:dyDescent="0.25">
      <c r="A95" s="162" t="s">
        <v>1695</v>
      </c>
      <c r="B95" s="192">
        <v>0</v>
      </c>
      <c r="C95" s="191"/>
      <c r="D95" s="191"/>
    </row>
    <row r="96" spans="1:4" x14ac:dyDescent="0.25">
      <c r="A96" s="162" t="s">
        <v>1696</v>
      </c>
      <c r="B96" s="192">
        <v>1200000000</v>
      </c>
      <c r="C96" s="191"/>
      <c r="D96" s="191"/>
    </row>
    <row r="97" spans="1:4" x14ac:dyDescent="0.25">
      <c r="A97" s="162" t="s">
        <v>1697</v>
      </c>
      <c r="B97" s="192">
        <v>2750000000</v>
      </c>
      <c r="C97" s="191"/>
      <c r="D97" s="191"/>
    </row>
    <row r="98" spans="1:4" x14ac:dyDescent="0.25">
      <c r="A98" s="162" t="s">
        <v>1698</v>
      </c>
      <c r="B98" s="192">
        <v>750000000</v>
      </c>
      <c r="C98" s="191"/>
      <c r="D98" s="191"/>
    </row>
    <row r="99" spans="1:4" ht="25.5" x14ac:dyDescent="0.25">
      <c r="A99" s="183" t="s">
        <v>1700</v>
      </c>
      <c r="B99" s="174"/>
      <c r="C99" s="191"/>
      <c r="D99" s="191"/>
    </row>
    <row r="100" spans="1:4" ht="15.75" customHeight="1" x14ac:dyDescent="0.25">
      <c r="A100" s="162" t="s">
        <v>1701</v>
      </c>
      <c r="B100" s="196">
        <v>1</v>
      </c>
      <c r="C100" s="191"/>
      <c r="D100" s="191"/>
    </row>
    <row r="101" spans="1:4" ht="15.75" customHeight="1" x14ac:dyDescent="0.25">
      <c r="A101" s="162" t="s">
        <v>1702</v>
      </c>
      <c r="B101" s="196">
        <v>0</v>
      </c>
      <c r="C101" s="191"/>
      <c r="D101" s="191"/>
    </row>
    <row r="102" spans="1:4" ht="15.75" customHeight="1" x14ac:dyDescent="0.25">
      <c r="A102" s="162" t="s">
        <v>1703</v>
      </c>
      <c r="B102" s="196">
        <v>0</v>
      </c>
      <c r="C102" s="191"/>
      <c r="D102" s="191"/>
    </row>
    <row r="103" spans="1:4" ht="15.75" customHeight="1" x14ac:dyDescent="0.25">
      <c r="A103" s="162" t="s">
        <v>1704</v>
      </c>
      <c r="B103" s="196">
        <v>0</v>
      </c>
      <c r="C103" s="191"/>
      <c r="D103" s="191"/>
    </row>
    <row r="104" spans="1:4" ht="15.75" customHeight="1" x14ac:dyDescent="0.25">
      <c r="A104" s="194" t="s">
        <v>1705</v>
      </c>
      <c r="B104" s="174"/>
      <c r="C104" s="191"/>
      <c r="D104" s="191"/>
    </row>
    <row r="105" spans="1:4" ht="15.75" customHeight="1" x14ac:dyDescent="0.25">
      <c r="A105" s="194" t="s">
        <v>3</v>
      </c>
      <c r="B105" s="174"/>
      <c r="C105" s="206"/>
      <c r="D105" s="206"/>
    </row>
    <row r="106" spans="1:4" ht="15.75" customHeight="1" x14ac:dyDescent="0.25">
      <c r="A106" s="162" t="s">
        <v>1706</v>
      </c>
      <c r="B106" s="207">
        <v>7.1279318588076276E-2</v>
      </c>
      <c r="C106" s="206"/>
      <c r="D106" s="206"/>
    </row>
    <row r="107" spans="1:4" ht="15.75" customHeight="1" x14ac:dyDescent="0.25">
      <c r="A107" s="162" t="s">
        <v>1707</v>
      </c>
      <c r="B107" s="207">
        <v>0.16304799368669232</v>
      </c>
      <c r="C107" s="206"/>
      <c r="D107" s="206"/>
    </row>
    <row r="108" spans="1:4" x14ac:dyDescent="0.25">
      <c r="A108" s="162" t="s">
        <v>1708</v>
      </c>
      <c r="B108" s="207">
        <v>0.76567268772523145</v>
      </c>
      <c r="C108" s="206"/>
      <c r="D108" s="206"/>
    </row>
    <row r="109" spans="1:4" ht="28.5" customHeight="1" x14ac:dyDescent="0.25">
      <c r="A109" s="208" t="s">
        <v>1709</v>
      </c>
      <c r="B109" s="174"/>
      <c r="C109" s="191"/>
      <c r="D109" s="191"/>
    </row>
    <row r="110" spans="1:4" x14ac:dyDescent="0.25">
      <c r="A110" s="162" t="s">
        <v>1710</v>
      </c>
      <c r="B110" s="192">
        <v>13700546.640000002</v>
      </c>
      <c r="C110" s="206"/>
      <c r="D110" s="206"/>
    </row>
    <row r="111" spans="1:4" x14ac:dyDescent="0.25">
      <c r="A111" s="162" t="s">
        <v>1711</v>
      </c>
      <c r="B111" s="209">
        <v>2.4300224003266581E-3</v>
      </c>
      <c r="C111" s="206"/>
      <c r="D111" s="206"/>
    </row>
    <row r="112" spans="1:4" x14ac:dyDescent="0.25">
      <c r="A112" s="162" t="s">
        <v>1712</v>
      </c>
      <c r="B112" s="192">
        <v>19300620.650000002</v>
      </c>
      <c r="C112" s="206"/>
      <c r="D112" s="206"/>
    </row>
    <row r="113" spans="1:4" x14ac:dyDescent="0.25">
      <c r="A113" s="162" t="s">
        <v>1713</v>
      </c>
      <c r="B113" s="210">
        <v>3.4232897235483783E-3</v>
      </c>
      <c r="C113" s="206"/>
      <c r="D113" s="206"/>
    </row>
    <row r="114" spans="1:4" x14ac:dyDescent="0.25">
      <c r="A114" s="162" t="s">
        <v>1714</v>
      </c>
      <c r="B114" s="211">
        <v>1</v>
      </c>
      <c r="C114" s="191"/>
      <c r="D114" s="191"/>
    </row>
    <row r="115" spans="1:4" x14ac:dyDescent="0.25">
      <c r="A115" s="167" t="s">
        <v>1715</v>
      </c>
      <c r="B115" s="212" t="s">
        <v>1716</v>
      </c>
      <c r="C115" s="191"/>
      <c r="D115" s="191"/>
    </row>
    <row r="116" spans="1:4" x14ac:dyDescent="0.25">
      <c r="A116" s="162" t="s">
        <v>1717</v>
      </c>
      <c r="B116" s="211" t="s">
        <v>1718</v>
      </c>
      <c r="C116" s="191"/>
      <c r="D116" s="191"/>
    </row>
    <row r="117" spans="1:4" x14ac:dyDescent="0.25">
      <c r="A117" s="162" t="s">
        <v>1719</v>
      </c>
      <c r="B117" s="211">
        <v>0</v>
      </c>
      <c r="C117" s="191"/>
      <c r="D117" s="191"/>
    </row>
    <row r="118" spans="1:4" x14ac:dyDescent="0.25">
      <c r="A118" s="155" t="s">
        <v>1720</v>
      </c>
      <c r="B118" s="213">
        <v>2.7708583504813516E-3</v>
      </c>
      <c r="C118" s="191"/>
      <c r="D118" s="191"/>
    </row>
    <row r="119" spans="1:4" x14ac:dyDescent="0.25">
      <c r="A119" s="214" t="s">
        <v>1721</v>
      </c>
      <c r="B119" s="215"/>
      <c r="C119" s="191"/>
      <c r="D119" s="191"/>
    </row>
    <row r="120" spans="1:4" ht="14.25" customHeight="1" x14ac:dyDescent="0.25">
      <c r="A120" s="162" t="s">
        <v>1722</v>
      </c>
      <c r="B120" s="216">
        <v>0</v>
      </c>
      <c r="C120" s="191"/>
      <c r="D120" s="191"/>
    </row>
    <row r="121" spans="1:4" ht="14.25" customHeight="1" x14ac:dyDescent="0.25">
      <c r="A121" s="162" t="s">
        <v>1723</v>
      </c>
      <c r="B121" s="216">
        <v>0</v>
      </c>
      <c r="C121" s="191"/>
      <c r="D121" s="191"/>
    </row>
    <row r="122" spans="1:4" ht="14.25" customHeight="1" x14ac:dyDescent="0.25">
      <c r="A122" s="162" t="s">
        <v>1724</v>
      </c>
      <c r="B122" s="216">
        <v>0</v>
      </c>
      <c r="C122" s="191"/>
      <c r="D122" s="191"/>
    </row>
    <row r="123" spans="1:4" x14ac:dyDescent="0.25">
      <c r="A123" s="155" t="s">
        <v>1725</v>
      </c>
      <c r="B123" s="217"/>
      <c r="C123" s="191"/>
      <c r="D123" s="191"/>
    </row>
    <row r="124" spans="1:4" x14ac:dyDescent="0.25">
      <c r="A124" s="155" t="s">
        <v>1726</v>
      </c>
      <c r="B124" s="216">
        <v>1</v>
      </c>
      <c r="C124" s="191"/>
      <c r="D124" s="191"/>
    </row>
    <row r="125" spans="1:4" x14ac:dyDescent="0.25">
      <c r="A125" s="155" t="s">
        <v>1727</v>
      </c>
      <c r="B125" s="216">
        <v>0</v>
      </c>
      <c r="C125" s="191"/>
      <c r="D125" s="191"/>
    </row>
    <row r="126" spans="1:4" x14ac:dyDescent="0.25">
      <c r="A126" s="162" t="s">
        <v>1728</v>
      </c>
      <c r="B126" s="217"/>
      <c r="C126" s="191"/>
      <c r="D126" s="191"/>
    </row>
    <row r="127" spans="1:4" x14ac:dyDescent="0.25">
      <c r="A127" s="155" t="s">
        <v>1729</v>
      </c>
      <c r="B127" s="216">
        <v>1</v>
      </c>
      <c r="C127" s="191"/>
      <c r="D127" s="191"/>
    </row>
    <row r="128" spans="1:4" x14ac:dyDescent="0.25">
      <c r="A128" s="155" t="s">
        <v>1730</v>
      </c>
      <c r="B128" s="216">
        <v>0</v>
      </c>
      <c r="C128" s="191"/>
      <c r="D128" s="191"/>
    </row>
    <row r="129" spans="1:4" x14ac:dyDescent="0.25">
      <c r="A129" s="208" t="s">
        <v>1731</v>
      </c>
      <c r="B129" s="218"/>
      <c r="C129" s="191"/>
      <c r="D129" s="191"/>
    </row>
    <row r="130" spans="1:4" x14ac:dyDescent="0.25">
      <c r="A130" s="181" t="s">
        <v>1732</v>
      </c>
      <c r="B130" s="192">
        <v>1273564977.090004</v>
      </c>
      <c r="C130" s="191"/>
      <c r="D130" s="191"/>
    </row>
    <row r="131" spans="1:4" x14ac:dyDescent="0.25">
      <c r="A131" s="181" t="s">
        <v>1733</v>
      </c>
      <c r="B131" s="192">
        <v>718406706.72999871</v>
      </c>
      <c r="C131" s="191"/>
      <c r="D131" s="191"/>
    </row>
    <row r="132" spans="1:4" x14ac:dyDescent="0.25">
      <c r="A132" s="181" t="s">
        <v>1734</v>
      </c>
      <c r="B132" s="192">
        <v>805306404.54999983</v>
      </c>
      <c r="C132" s="191"/>
      <c r="D132" s="191"/>
    </row>
    <row r="133" spans="1:4" x14ac:dyDescent="0.25">
      <c r="A133" s="181" t="s">
        <v>1735</v>
      </c>
      <c r="B133" s="192">
        <v>1058769792.3600056</v>
      </c>
      <c r="C133" s="191"/>
      <c r="D133" s="191"/>
    </row>
    <row r="134" spans="1:4" x14ac:dyDescent="0.25">
      <c r="A134" s="181" t="s">
        <v>1736</v>
      </c>
      <c r="B134" s="192">
        <v>875908276.23000526</v>
      </c>
      <c r="C134" s="191"/>
      <c r="D134" s="191"/>
    </row>
    <row r="135" spans="1:4" x14ac:dyDescent="0.25">
      <c r="A135" s="181" t="s">
        <v>1737</v>
      </c>
      <c r="B135" s="192">
        <v>9876958.2599999979</v>
      </c>
      <c r="C135" s="191"/>
      <c r="D135" s="191"/>
    </row>
    <row r="136" spans="1:4" x14ac:dyDescent="0.25">
      <c r="A136" s="181" t="s">
        <v>1738</v>
      </c>
      <c r="B136" s="192">
        <v>8740471.8000000007</v>
      </c>
      <c r="C136" s="191"/>
      <c r="D136" s="191"/>
    </row>
    <row r="137" spans="1:4" x14ac:dyDescent="0.25">
      <c r="A137" s="181" t="s">
        <v>1739</v>
      </c>
      <c r="B137" s="192">
        <v>3473897.9399999995</v>
      </c>
      <c r="C137" s="191"/>
      <c r="D137" s="191"/>
    </row>
    <row r="138" spans="1:4" x14ac:dyDescent="0.25">
      <c r="A138" s="181" t="s">
        <v>1740</v>
      </c>
      <c r="B138" s="192">
        <v>1338226.1000000001</v>
      </c>
      <c r="C138" s="191"/>
      <c r="D138" s="191"/>
    </row>
    <row r="139" spans="1:4" x14ac:dyDescent="0.25">
      <c r="A139" s="181" t="s">
        <v>1741</v>
      </c>
      <c r="B139" s="192">
        <v>3763917.8400000003</v>
      </c>
      <c r="C139" s="191"/>
      <c r="D139" s="191"/>
    </row>
    <row r="140" spans="1:4" x14ac:dyDescent="0.25">
      <c r="A140" s="181" t="s">
        <v>1742</v>
      </c>
      <c r="B140" s="192">
        <v>3817176.5199999996</v>
      </c>
      <c r="C140" s="191"/>
      <c r="D140" s="191"/>
    </row>
    <row r="141" spans="1:4" x14ac:dyDescent="0.25">
      <c r="A141" s="181" t="s">
        <v>1743</v>
      </c>
      <c r="B141" s="192">
        <v>18238050.360000007</v>
      </c>
      <c r="C141" s="191"/>
      <c r="D141" s="191"/>
    </row>
    <row r="142" spans="1:4" x14ac:dyDescent="0.25">
      <c r="A142" s="208" t="s">
        <v>1744</v>
      </c>
      <c r="B142" s="174"/>
      <c r="C142" s="191"/>
      <c r="D142" s="191"/>
    </row>
    <row r="143" spans="1:4" x14ac:dyDescent="0.25">
      <c r="A143" s="181" t="s">
        <v>1732</v>
      </c>
      <c r="B143" s="192">
        <v>1373354149.6200049</v>
      </c>
      <c r="C143" s="191"/>
      <c r="D143" s="191"/>
    </row>
    <row r="144" spans="1:4" x14ac:dyDescent="0.25">
      <c r="A144" s="181" t="s">
        <v>1733</v>
      </c>
      <c r="B144" s="192">
        <v>732742112.56999898</v>
      </c>
      <c r="C144" s="191"/>
      <c r="D144" s="191"/>
    </row>
    <row r="145" spans="1:4" x14ac:dyDescent="0.25">
      <c r="A145" s="181" t="s">
        <v>1734</v>
      </c>
      <c r="B145" s="192">
        <v>794378369.48000133</v>
      </c>
      <c r="C145" s="191"/>
      <c r="D145" s="191"/>
    </row>
    <row r="146" spans="1:4" x14ac:dyDescent="0.25">
      <c r="A146" s="181" t="s">
        <v>1735</v>
      </c>
      <c r="B146" s="192">
        <v>754628002.77999961</v>
      </c>
      <c r="C146" s="191"/>
      <c r="D146" s="191"/>
    </row>
    <row r="147" spans="1:4" x14ac:dyDescent="0.25">
      <c r="A147" s="181" t="s">
        <v>1736</v>
      </c>
      <c r="B147" s="192">
        <v>614613284.16999924</v>
      </c>
      <c r="C147" s="191"/>
      <c r="D147" s="191"/>
    </row>
    <row r="148" spans="1:4" x14ac:dyDescent="0.25">
      <c r="A148" s="181" t="s">
        <v>1737</v>
      </c>
      <c r="B148" s="192">
        <v>137256200.76000014</v>
      </c>
      <c r="C148" s="191"/>
      <c r="D148" s="191"/>
    </row>
    <row r="149" spans="1:4" x14ac:dyDescent="0.25">
      <c r="A149" s="181" t="s">
        <v>1738</v>
      </c>
      <c r="B149" s="192">
        <v>96696145.749999955</v>
      </c>
      <c r="C149" s="191"/>
      <c r="D149" s="191"/>
    </row>
    <row r="150" spans="1:4" x14ac:dyDescent="0.25">
      <c r="A150" s="181" t="s">
        <v>1739</v>
      </c>
      <c r="B150" s="192">
        <v>70987934.570000038</v>
      </c>
      <c r="C150" s="191"/>
      <c r="D150" s="191"/>
    </row>
    <row r="151" spans="1:4" x14ac:dyDescent="0.25">
      <c r="A151" s="181" t="s">
        <v>1740</v>
      </c>
      <c r="B151" s="192">
        <v>47634883.509999983</v>
      </c>
      <c r="C151" s="191"/>
      <c r="D151" s="191"/>
    </row>
    <row r="152" spans="1:4" x14ac:dyDescent="0.25">
      <c r="A152" s="181" t="s">
        <v>1741</v>
      </c>
      <c r="B152" s="192">
        <v>37781133.710000008</v>
      </c>
      <c r="C152" s="191"/>
      <c r="D152" s="191"/>
    </row>
    <row r="153" spans="1:4" x14ac:dyDescent="0.25">
      <c r="A153" s="181" t="s">
        <v>1742</v>
      </c>
      <c r="B153" s="192">
        <v>52224602.110000029</v>
      </c>
      <c r="C153" s="191"/>
      <c r="D153" s="191"/>
    </row>
    <row r="154" spans="1:4" x14ac:dyDescent="0.25">
      <c r="A154" s="181" t="s">
        <v>1743</v>
      </c>
      <c r="B154" s="192">
        <v>68908036.749999985</v>
      </c>
      <c r="C154" s="191"/>
      <c r="D154" s="191"/>
    </row>
    <row r="155" spans="1:4" x14ac:dyDescent="0.25">
      <c r="A155" s="219" t="s">
        <v>1745</v>
      </c>
      <c r="B155" s="174"/>
      <c r="C155" s="191"/>
      <c r="D155" s="191"/>
    </row>
    <row r="156" spans="1:4" x14ac:dyDescent="0.25">
      <c r="A156" s="220" t="s">
        <v>1746</v>
      </c>
      <c r="B156" s="192">
        <v>7749616.7099999916</v>
      </c>
      <c r="C156" s="191"/>
      <c r="D156" s="191"/>
    </row>
    <row r="157" spans="1:4" x14ac:dyDescent="0.25">
      <c r="A157" s="220" t="s">
        <v>1747</v>
      </c>
      <c r="B157" s="192">
        <v>68016973.369999945</v>
      </c>
      <c r="C157" s="191"/>
      <c r="D157" s="191"/>
    </row>
    <row r="158" spans="1:4" x14ac:dyDescent="0.25">
      <c r="A158" s="220" t="s">
        <v>1748</v>
      </c>
      <c r="B158" s="192">
        <v>398814012.42000008</v>
      </c>
      <c r="C158" s="191"/>
      <c r="D158" s="191"/>
    </row>
    <row r="159" spans="1:4" x14ac:dyDescent="0.25">
      <c r="A159" s="220" t="s">
        <v>1749</v>
      </c>
      <c r="B159" s="192">
        <v>746491379.08999848</v>
      </c>
      <c r="C159" s="191"/>
      <c r="D159" s="191"/>
    </row>
    <row r="160" spans="1:4" x14ac:dyDescent="0.25">
      <c r="A160" s="220" t="s">
        <v>1750</v>
      </c>
      <c r="B160" s="192">
        <v>1002584675.8000007</v>
      </c>
      <c r="C160" s="191"/>
      <c r="D160" s="191"/>
    </row>
    <row r="161" spans="1:4" x14ac:dyDescent="0.25">
      <c r="A161" s="220" t="s">
        <v>1751</v>
      </c>
      <c r="B161" s="192">
        <v>1540610617.1299896</v>
      </c>
      <c r="C161" s="191"/>
      <c r="D161" s="191"/>
    </row>
    <row r="162" spans="1:4" x14ac:dyDescent="0.25">
      <c r="A162" s="220" t="s">
        <v>1752</v>
      </c>
      <c r="B162" s="192">
        <v>573530604.71000004</v>
      </c>
      <c r="C162" s="191"/>
      <c r="D162" s="191"/>
    </row>
    <row r="163" spans="1:4" x14ac:dyDescent="0.25">
      <c r="A163" s="220" t="s">
        <v>1753</v>
      </c>
      <c r="B163" s="192">
        <v>295057233.51000011</v>
      </c>
      <c r="C163" s="191"/>
      <c r="D163" s="191"/>
    </row>
    <row r="164" spans="1:4" x14ac:dyDescent="0.25">
      <c r="A164" s="220" t="s">
        <v>1754</v>
      </c>
      <c r="B164" s="192">
        <v>148349743.03999996</v>
      </c>
      <c r="C164" s="191"/>
      <c r="D164" s="191"/>
    </row>
    <row r="165" spans="1:4" x14ac:dyDescent="0.25">
      <c r="A165" s="194" t="s">
        <v>1755</v>
      </c>
      <c r="B165" s="174"/>
      <c r="C165" s="191"/>
      <c r="D165" s="191"/>
    </row>
    <row r="166" spans="1:4" x14ac:dyDescent="0.25">
      <c r="A166" s="162" t="s">
        <v>1756</v>
      </c>
      <c r="B166" s="192">
        <v>354776.43999999994</v>
      </c>
      <c r="C166" s="191"/>
      <c r="D166" s="191"/>
    </row>
    <row r="167" spans="1:4" x14ac:dyDescent="0.25">
      <c r="A167" s="162" t="s">
        <v>1757</v>
      </c>
      <c r="B167" s="192">
        <v>524378506.33999997</v>
      </c>
      <c r="C167" s="191"/>
      <c r="D167" s="191"/>
    </row>
    <row r="168" spans="1:4" x14ac:dyDescent="0.25">
      <c r="A168" s="162" t="s">
        <v>1758</v>
      </c>
      <c r="B168" s="192">
        <v>931284354.61000013</v>
      </c>
      <c r="C168" s="191"/>
      <c r="D168" s="191"/>
    </row>
    <row r="169" spans="1:4" x14ac:dyDescent="0.25">
      <c r="A169" s="162" t="s">
        <v>1759</v>
      </c>
      <c r="B169" s="192">
        <v>1364985004.75</v>
      </c>
      <c r="C169" s="191"/>
      <c r="D169" s="191"/>
    </row>
    <row r="170" spans="1:4" x14ac:dyDescent="0.25">
      <c r="A170" s="162" t="s">
        <v>1760</v>
      </c>
      <c r="B170" s="192">
        <v>1960202213.6400001</v>
      </c>
      <c r="C170" s="191"/>
      <c r="D170" s="191"/>
    </row>
    <row r="171" spans="1:4" x14ac:dyDescent="0.25">
      <c r="A171" s="194" t="s">
        <v>1761</v>
      </c>
      <c r="B171" s="174"/>
      <c r="C171" s="191"/>
      <c r="D171" s="191"/>
    </row>
    <row r="172" spans="1:4" x14ac:dyDescent="0.25">
      <c r="A172" s="155" t="s">
        <v>1762</v>
      </c>
      <c r="B172" s="192">
        <v>3029587913.6299996</v>
      </c>
      <c r="C172" s="191"/>
      <c r="D172" s="191"/>
    </row>
    <row r="173" spans="1:4" ht="14.25" customHeight="1" x14ac:dyDescent="0.25">
      <c r="A173" s="162" t="s">
        <v>1763</v>
      </c>
      <c r="B173" s="192">
        <v>3820.08</v>
      </c>
      <c r="C173" s="191"/>
      <c r="D173" s="191"/>
    </row>
    <row r="174" spans="1:4" ht="15.75" customHeight="1" x14ac:dyDescent="0.25">
      <c r="A174" s="162" t="s">
        <v>1764</v>
      </c>
      <c r="B174" s="192">
        <v>444501.6</v>
      </c>
      <c r="C174" s="191"/>
      <c r="D174" s="191"/>
    </row>
    <row r="175" spans="1:4" ht="15.75" customHeight="1" x14ac:dyDescent="0.25">
      <c r="A175" s="162" t="s">
        <v>1765</v>
      </c>
      <c r="B175" s="192">
        <v>1751168620.47</v>
      </c>
      <c r="C175" s="191"/>
      <c r="D175" s="191"/>
    </row>
    <row r="176" spans="1:4" x14ac:dyDescent="0.25">
      <c r="A176" s="194" t="s">
        <v>1766</v>
      </c>
      <c r="B176" s="174"/>
      <c r="C176" s="191"/>
      <c r="D176" s="191"/>
    </row>
    <row r="177" spans="1:5" x14ac:dyDescent="0.25">
      <c r="A177" s="162" t="s">
        <v>1767</v>
      </c>
      <c r="B177" s="192">
        <v>4620818603.8999987</v>
      </c>
      <c r="C177" s="191"/>
      <c r="D177" s="197"/>
    </row>
    <row r="178" spans="1:5" x14ac:dyDescent="0.25">
      <c r="A178" s="162" t="s">
        <v>1768</v>
      </c>
      <c r="B178" s="192">
        <v>133494728.14</v>
      </c>
      <c r="C178" s="221"/>
      <c r="D178" s="197"/>
    </row>
    <row r="179" spans="1:5" x14ac:dyDescent="0.25">
      <c r="A179" s="162" t="s">
        <v>1769</v>
      </c>
      <c r="B179" s="192">
        <v>26891523.740000002</v>
      </c>
      <c r="C179" s="222"/>
      <c r="D179" s="197"/>
    </row>
    <row r="180" spans="1:5" x14ac:dyDescent="0.25">
      <c r="A180" s="162" t="s">
        <v>1770</v>
      </c>
      <c r="B180" s="174"/>
      <c r="C180" s="191"/>
      <c r="D180" s="197"/>
    </row>
    <row r="181" spans="1:5" x14ac:dyDescent="0.25">
      <c r="A181" s="162" t="s">
        <v>1771</v>
      </c>
      <c r="B181" s="192">
        <v>2630264.9799999991</v>
      </c>
      <c r="C181" s="191"/>
      <c r="D181" s="191"/>
    </row>
    <row r="182" spans="1:5" x14ac:dyDescent="0.25">
      <c r="A182" s="162" t="s">
        <v>1649</v>
      </c>
      <c r="B182" s="192">
        <v>114549135.29000011</v>
      </c>
      <c r="C182" s="191"/>
      <c r="D182" s="191"/>
    </row>
    <row r="183" spans="1:5" x14ac:dyDescent="0.25">
      <c r="A183" s="162" t="s">
        <v>1664</v>
      </c>
      <c r="B183" s="192">
        <v>4664025455.510005</v>
      </c>
      <c r="C183" s="191"/>
      <c r="D183" s="191"/>
      <c r="E183" s="182"/>
    </row>
    <row r="184" spans="1:5" x14ac:dyDescent="0.25">
      <c r="A184" s="208" t="s">
        <v>1772</v>
      </c>
      <c r="B184" s="169"/>
      <c r="C184" s="191"/>
      <c r="D184" s="191"/>
    </row>
    <row r="185" spans="1:5" x14ac:dyDescent="0.25">
      <c r="A185" s="155" t="s">
        <v>1673</v>
      </c>
      <c r="B185" s="192">
        <f>+B70</f>
        <v>5638033064.2870998</v>
      </c>
      <c r="C185" s="191"/>
      <c r="D185" s="191"/>
    </row>
    <row r="186" spans="1:5" x14ac:dyDescent="0.25">
      <c r="A186" s="155" t="s">
        <v>1773</v>
      </c>
      <c r="B186" s="192">
        <v>0</v>
      </c>
      <c r="C186" s="191"/>
      <c r="D186" s="191"/>
    </row>
    <row r="187" spans="1:5" x14ac:dyDescent="0.25">
      <c r="A187" s="214" t="s">
        <v>1774</v>
      </c>
      <c r="B187" s="169"/>
      <c r="C187" s="191"/>
      <c r="D187" s="191"/>
    </row>
    <row r="188" spans="1:5" ht="15.75" customHeight="1" x14ac:dyDescent="0.25">
      <c r="A188" s="162" t="s">
        <v>1775</v>
      </c>
      <c r="B188" s="174"/>
      <c r="C188" s="191"/>
      <c r="D188" s="191"/>
    </row>
    <row r="189" spans="1:5" x14ac:dyDescent="0.25">
      <c r="A189" s="162" t="s">
        <v>1776</v>
      </c>
      <c r="B189" s="174"/>
      <c r="C189" s="191"/>
      <c r="D189" s="191"/>
    </row>
    <row r="190" spans="1:5" x14ac:dyDescent="0.25">
      <c r="A190" s="208" t="s">
        <v>1731</v>
      </c>
      <c r="B190" s="174"/>
      <c r="C190" s="191"/>
      <c r="D190" s="191"/>
    </row>
    <row r="191" spans="1:5" x14ac:dyDescent="0.25">
      <c r="A191" s="181" t="s">
        <v>1732</v>
      </c>
      <c r="B191" s="223" t="s">
        <v>1628</v>
      </c>
      <c r="C191" s="191"/>
      <c r="D191" s="191"/>
    </row>
    <row r="192" spans="1:5" x14ac:dyDescent="0.25">
      <c r="A192" s="181" t="s">
        <v>1733</v>
      </c>
      <c r="B192" s="223" t="s">
        <v>1628</v>
      </c>
      <c r="C192" s="191"/>
      <c r="D192" s="191"/>
    </row>
    <row r="193" spans="1:4" x14ac:dyDescent="0.25">
      <c r="A193" s="181" t="s">
        <v>1734</v>
      </c>
      <c r="B193" s="223" t="s">
        <v>1628</v>
      </c>
      <c r="C193" s="191"/>
      <c r="D193" s="191"/>
    </row>
    <row r="194" spans="1:4" x14ac:dyDescent="0.25">
      <c r="A194" s="181" t="s">
        <v>1735</v>
      </c>
      <c r="B194" s="223" t="s">
        <v>1628</v>
      </c>
      <c r="C194" s="191"/>
      <c r="D194" s="191"/>
    </row>
    <row r="195" spans="1:4" x14ac:dyDescent="0.25">
      <c r="A195" s="181" t="s">
        <v>1736</v>
      </c>
      <c r="B195" s="223" t="s">
        <v>1628</v>
      </c>
      <c r="C195" s="191"/>
      <c r="D195" s="191"/>
    </row>
    <row r="196" spans="1:4" x14ac:dyDescent="0.25">
      <c r="A196" s="181" t="s">
        <v>1737</v>
      </c>
      <c r="B196" s="223" t="s">
        <v>1628</v>
      </c>
      <c r="C196" s="191"/>
      <c r="D196" s="191"/>
    </row>
    <row r="197" spans="1:4" x14ac:dyDescent="0.25">
      <c r="A197" s="181" t="s">
        <v>1738</v>
      </c>
      <c r="B197" s="223" t="s">
        <v>1628</v>
      </c>
      <c r="C197" s="191"/>
      <c r="D197" s="191"/>
    </row>
    <row r="198" spans="1:4" x14ac:dyDescent="0.25">
      <c r="A198" s="181" t="s">
        <v>1739</v>
      </c>
      <c r="B198" s="223" t="s">
        <v>1628</v>
      </c>
      <c r="C198" s="191"/>
      <c r="D198" s="191"/>
    </row>
    <row r="199" spans="1:4" x14ac:dyDescent="0.25">
      <c r="A199" s="181" t="s">
        <v>1740</v>
      </c>
      <c r="B199" s="223" t="s">
        <v>1628</v>
      </c>
      <c r="C199" s="191"/>
      <c r="D199" s="191"/>
    </row>
    <row r="200" spans="1:4" x14ac:dyDescent="0.25">
      <c r="A200" s="181" t="s">
        <v>1741</v>
      </c>
      <c r="B200" s="223" t="s">
        <v>1628</v>
      </c>
      <c r="C200" s="224"/>
      <c r="D200" s="191"/>
    </row>
    <row r="201" spans="1:4" x14ac:dyDescent="0.25">
      <c r="A201" s="181" t="s">
        <v>1742</v>
      </c>
      <c r="B201" s="223" t="s">
        <v>1628</v>
      </c>
      <c r="C201" s="191"/>
      <c r="D201" s="191"/>
    </row>
    <row r="202" spans="1:4" x14ac:dyDescent="0.25">
      <c r="A202" s="181" t="s">
        <v>1743</v>
      </c>
      <c r="B202" s="223" t="s">
        <v>1628</v>
      </c>
      <c r="C202" s="191"/>
      <c r="D202" s="191"/>
    </row>
    <row r="203" spans="1:4" x14ac:dyDescent="0.25">
      <c r="A203" s="208" t="s">
        <v>1744</v>
      </c>
      <c r="B203" s="217"/>
      <c r="C203" s="191"/>
      <c r="D203" s="191"/>
    </row>
    <row r="204" spans="1:4" x14ac:dyDescent="0.25">
      <c r="A204" s="181" t="s">
        <v>1732</v>
      </c>
      <c r="B204" s="223" t="s">
        <v>1628</v>
      </c>
      <c r="C204" s="191"/>
      <c r="D204" s="191"/>
    </row>
    <row r="205" spans="1:4" x14ac:dyDescent="0.25">
      <c r="A205" s="181" t="s">
        <v>1733</v>
      </c>
      <c r="B205" s="223" t="s">
        <v>1628</v>
      </c>
      <c r="C205" s="191"/>
      <c r="D205" s="191"/>
    </row>
    <row r="206" spans="1:4" x14ac:dyDescent="0.25">
      <c r="A206" s="181" t="s">
        <v>1734</v>
      </c>
      <c r="B206" s="223" t="s">
        <v>1628</v>
      </c>
      <c r="C206" s="191"/>
      <c r="D206" s="191"/>
    </row>
    <row r="207" spans="1:4" x14ac:dyDescent="0.25">
      <c r="A207" s="181" t="s">
        <v>1735</v>
      </c>
      <c r="B207" s="223" t="s">
        <v>1628</v>
      </c>
      <c r="C207" s="191"/>
      <c r="D207" s="191"/>
    </row>
    <row r="208" spans="1:4" x14ac:dyDescent="0.25">
      <c r="A208" s="181" t="s">
        <v>1736</v>
      </c>
      <c r="B208" s="223" t="s">
        <v>1628</v>
      </c>
      <c r="C208" s="191"/>
      <c r="D208" s="191"/>
    </row>
    <row r="209" spans="1:4" x14ac:dyDescent="0.25">
      <c r="A209" s="181" t="s">
        <v>1737</v>
      </c>
      <c r="B209" s="223" t="s">
        <v>1628</v>
      </c>
      <c r="C209" s="191"/>
      <c r="D209" s="191"/>
    </row>
    <row r="210" spans="1:4" x14ac:dyDescent="0.25">
      <c r="A210" s="181" t="s">
        <v>1738</v>
      </c>
      <c r="B210" s="223" t="s">
        <v>1628</v>
      </c>
      <c r="C210" s="191"/>
      <c r="D210" s="191"/>
    </row>
    <row r="211" spans="1:4" x14ac:dyDescent="0.25">
      <c r="A211" s="181" t="s">
        <v>1739</v>
      </c>
      <c r="B211" s="223" t="s">
        <v>1628</v>
      </c>
      <c r="C211" s="191"/>
      <c r="D211" s="191"/>
    </row>
    <row r="212" spans="1:4" x14ac:dyDescent="0.25">
      <c r="A212" s="181" t="s">
        <v>1740</v>
      </c>
      <c r="B212" s="223" t="s">
        <v>1628</v>
      </c>
      <c r="C212" s="191"/>
      <c r="D212" s="191"/>
    </row>
    <row r="213" spans="1:4" x14ac:dyDescent="0.25">
      <c r="A213" s="181" t="s">
        <v>1741</v>
      </c>
      <c r="B213" s="223" t="s">
        <v>1628</v>
      </c>
      <c r="C213" s="191"/>
      <c r="D213" s="191"/>
    </row>
    <row r="214" spans="1:4" x14ac:dyDescent="0.25">
      <c r="A214" s="181" t="s">
        <v>1742</v>
      </c>
      <c r="B214" s="223" t="s">
        <v>1628</v>
      </c>
      <c r="C214" s="191"/>
      <c r="D214" s="191"/>
    </row>
    <row r="215" spans="1:4" x14ac:dyDescent="0.25">
      <c r="A215" s="181" t="s">
        <v>1743</v>
      </c>
      <c r="B215" s="223" t="s">
        <v>1628</v>
      </c>
      <c r="C215" s="191"/>
      <c r="D215" s="191"/>
    </row>
    <row r="216" spans="1:4" x14ac:dyDescent="0.25">
      <c r="A216" s="208" t="s">
        <v>1745</v>
      </c>
      <c r="B216" s="217"/>
      <c r="C216" s="191"/>
      <c r="D216" s="191"/>
    </row>
    <row r="217" spans="1:4" x14ac:dyDescent="0.25">
      <c r="A217" s="155" t="s">
        <v>1777</v>
      </c>
      <c r="B217" s="223" t="s">
        <v>1628</v>
      </c>
      <c r="C217" s="191"/>
      <c r="D217" s="191"/>
    </row>
    <row r="218" spans="1:4" x14ac:dyDescent="0.25">
      <c r="A218" s="155" t="s">
        <v>1778</v>
      </c>
      <c r="B218" s="223" t="s">
        <v>1628</v>
      </c>
      <c r="C218" s="191"/>
      <c r="D218" s="191"/>
    </row>
    <row r="219" spans="1:4" x14ac:dyDescent="0.25">
      <c r="A219" s="155" t="s">
        <v>1779</v>
      </c>
      <c r="B219" s="223" t="s">
        <v>1628</v>
      </c>
      <c r="C219" s="191"/>
      <c r="D219" s="191"/>
    </row>
    <row r="220" spans="1:4" x14ac:dyDescent="0.25">
      <c r="A220" s="155" t="s">
        <v>1780</v>
      </c>
      <c r="B220" s="223" t="s">
        <v>1628</v>
      </c>
      <c r="C220" s="191"/>
      <c r="D220" s="191"/>
    </row>
    <row r="221" spans="1:4" x14ac:dyDescent="0.25">
      <c r="A221" s="155" t="s">
        <v>1781</v>
      </c>
      <c r="B221" s="223" t="s">
        <v>1628</v>
      </c>
      <c r="C221" s="191"/>
      <c r="D221" s="191"/>
    </row>
    <row r="222" spans="1:4" x14ac:dyDescent="0.25">
      <c r="A222" s="155" t="s">
        <v>1782</v>
      </c>
      <c r="B222" s="223" t="s">
        <v>1628</v>
      </c>
      <c r="C222" s="191"/>
      <c r="D222" s="191"/>
    </row>
    <row r="223" spans="1:4" x14ac:dyDescent="0.25">
      <c r="A223" s="155" t="s">
        <v>1783</v>
      </c>
      <c r="B223" s="223" t="s">
        <v>1628</v>
      </c>
      <c r="C223" s="191"/>
      <c r="D223" s="191"/>
    </row>
    <row r="224" spans="1:4" x14ac:dyDescent="0.25">
      <c r="A224" s="155" t="s">
        <v>1784</v>
      </c>
      <c r="B224" s="223" t="s">
        <v>1628</v>
      </c>
      <c r="C224" s="191"/>
      <c r="D224" s="191"/>
    </row>
    <row r="225" spans="1:4" x14ac:dyDescent="0.25">
      <c r="A225" s="155" t="s">
        <v>1785</v>
      </c>
      <c r="B225" s="223" t="s">
        <v>1628</v>
      </c>
      <c r="C225" s="191"/>
      <c r="D225" s="191"/>
    </row>
    <row r="226" spans="1:4" x14ac:dyDescent="0.25">
      <c r="A226" s="194" t="s">
        <v>1786</v>
      </c>
      <c r="B226" s="217"/>
      <c r="C226" s="191"/>
      <c r="D226" s="191"/>
    </row>
    <row r="227" spans="1:4" x14ac:dyDescent="0.25">
      <c r="A227" s="162" t="s">
        <v>1787</v>
      </c>
      <c r="B227" s="223" t="s">
        <v>1628</v>
      </c>
      <c r="C227" s="191"/>
      <c r="D227" s="191"/>
    </row>
    <row r="228" spans="1:4" x14ac:dyDescent="0.25">
      <c r="A228" s="162" t="s">
        <v>1788</v>
      </c>
      <c r="B228" s="223" t="s">
        <v>1628</v>
      </c>
      <c r="C228" s="191"/>
      <c r="D228" s="191"/>
    </row>
    <row r="229" spans="1:4" x14ac:dyDescent="0.25">
      <c r="A229" s="162" t="s">
        <v>1758</v>
      </c>
      <c r="B229" s="223" t="s">
        <v>1628</v>
      </c>
      <c r="C229" s="191"/>
      <c r="D229" s="191"/>
    </row>
    <row r="230" spans="1:4" x14ac:dyDescent="0.25">
      <c r="A230" s="162" t="s">
        <v>1759</v>
      </c>
      <c r="B230" s="223" t="s">
        <v>1628</v>
      </c>
      <c r="C230" s="191"/>
      <c r="D230" s="191"/>
    </row>
    <row r="231" spans="1:4" x14ac:dyDescent="0.25">
      <c r="A231" s="162" t="s">
        <v>1760</v>
      </c>
      <c r="B231" s="223" t="s">
        <v>1628</v>
      </c>
      <c r="C231" s="191"/>
      <c r="D231" s="191"/>
    </row>
    <row r="232" spans="1:4" x14ac:dyDescent="0.25">
      <c r="A232" s="194" t="s">
        <v>1761</v>
      </c>
      <c r="B232" s="217"/>
      <c r="C232" s="191"/>
      <c r="D232" s="191"/>
    </row>
    <row r="233" spans="1:4" x14ac:dyDescent="0.25">
      <c r="A233" s="162" t="s">
        <v>1789</v>
      </c>
      <c r="B233" s="223" t="s">
        <v>1628</v>
      </c>
      <c r="C233" s="191"/>
      <c r="D233" s="191"/>
    </row>
    <row r="234" spans="1:4" x14ac:dyDescent="0.25">
      <c r="A234" s="162" t="s">
        <v>1790</v>
      </c>
      <c r="B234" s="223" t="s">
        <v>1628</v>
      </c>
      <c r="C234" s="191"/>
      <c r="D234" s="191"/>
    </row>
    <row r="235" spans="1:4" x14ac:dyDescent="0.25">
      <c r="A235" s="162" t="s">
        <v>1763</v>
      </c>
      <c r="B235" s="223" t="s">
        <v>1628</v>
      </c>
      <c r="C235" s="191"/>
      <c r="D235" s="191"/>
    </row>
    <row r="236" spans="1:4" x14ac:dyDescent="0.25">
      <c r="A236" s="162" t="s">
        <v>1764</v>
      </c>
      <c r="B236" s="223" t="s">
        <v>1628</v>
      </c>
      <c r="C236" s="191"/>
      <c r="D236" s="191"/>
    </row>
    <row r="237" spans="1:4" x14ac:dyDescent="0.25">
      <c r="A237" s="162" t="s">
        <v>1765</v>
      </c>
      <c r="B237" s="223" t="s">
        <v>1628</v>
      </c>
      <c r="C237" s="191"/>
      <c r="D237" s="191"/>
    </row>
    <row r="238" spans="1:4" x14ac:dyDescent="0.25">
      <c r="A238" s="194" t="s">
        <v>1766</v>
      </c>
      <c r="B238" s="217"/>
      <c r="C238" s="191"/>
      <c r="D238" s="191"/>
    </row>
    <row r="239" spans="1:4" x14ac:dyDescent="0.25">
      <c r="A239" s="162" t="s">
        <v>1767</v>
      </c>
      <c r="B239" s="223" t="s">
        <v>1628</v>
      </c>
      <c r="C239" s="191"/>
      <c r="D239" s="191"/>
    </row>
    <row r="240" spans="1:4" x14ac:dyDescent="0.25">
      <c r="A240" s="162" t="s">
        <v>1768</v>
      </c>
      <c r="B240" s="223" t="s">
        <v>1628</v>
      </c>
      <c r="C240" s="191"/>
      <c r="D240" s="191"/>
    </row>
    <row r="241" spans="1:4" x14ac:dyDescent="0.25">
      <c r="A241" s="162" t="s">
        <v>1769</v>
      </c>
      <c r="B241" s="223" t="s">
        <v>1628</v>
      </c>
      <c r="C241" s="191"/>
      <c r="D241" s="191"/>
    </row>
    <row r="242" spans="1:4" x14ac:dyDescent="0.25">
      <c r="A242" s="194" t="s">
        <v>1770</v>
      </c>
      <c r="B242" s="217"/>
      <c r="C242" s="191"/>
      <c r="D242" s="191"/>
    </row>
    <row r="243" spans="1:4" x14ac:dyDescent="0.25">
      <c r="A243" s="162" t="s">
        <v>1771</v>
      </c>
      <c r="B243" s="223" t="s">
        <v>1628</v>
      </c>
      <c r="C243" s="191"/>
      <c r="D243" s="191"/>
    </row>
    <row r="244" spans="1:4" x14ac:dyDescent="0.25">
      <c r="A244" s="162" t="s">
        <v>1649</v>
      </c>
      <c r="B244" s="223" t="s">
        <v>1628</v>
      </c>
      <c r="C244" s="191"/>
      <c r="D244" s="191"/>
    </row>
    <row r="245" spans="1:4" x14ac:dyDescent="0.25">
      <c r="A245" s="162" t="s">
        <v>1664</v>
      </c>
      <c r="B245" s="223" t="s">
        <v>1628</v>
      </c>
      <c r="C245" s="191"/>
      <c r="D245" s="191"/>
    </row>
    <row r="246" spans="1:4" x14ac:dyDescent="0.25">
      <c r="A246" s="208" t="s">
        <v>1772</v>
      </c>
      <c r="B246" s="217"/>
      <c r="C246" s="191"/>
      <c r="D246" s="191"/>
    </row>
    <row r="247" spans="1:4" x14ac:dyDescent="0.25">
      <c r="A247" s="155" t="s">
        <v>1673</v>
      </c>
      <c r="B247" s="223" t="s">
        <v>1628</v>
      </c>
      <c r="C247" s="191"/>
      <c r="D247" s="191"/>
    </row>
    <row r="248" spans="1:4" x14ac:dyDescent="0.25">
      <c r="A248" s="155" t="s">
        <v>1773</v>
      </c>
      <c r="B248" s="223" t="s">
        <v>1628</v>
      </c>
      <c r="C248" s="191"/>
      <c r="D248" s="191"/>
    </row>
    <row r="249" spans="1:4" x14ac:dyDescent="0.25">
      <c r="A249" s="225" t="s">
        <v>1791</v>
      </c>
      <c r="B249" s="217"/>
      <c r="C249" s="191"/>
      <c r="D249" s="191"/>
    </row>
    <row r="250" spans="1:4" x14ac:dyDescent="0.25">
      <c r="A250" s="162" t="s">
        <v>1792</v>
      </c>
      <c r="B250" s="217"/>
      <c r="C250" s="191"/>
      <c r="D250" s="191"/>
    </row>
    <row r="251" spans="1:4" x14ac:dyDescent="0.25">
      <c r="A251" s="226" t="s">
        <v>1793</v>
      </c>
      <c r="B251" s="223" t="s">
        <v>1628</v>
      </c>
      <c r="C251" s="191"/>
      <c r="D251" s="191"/>
    </row>
    <row r="252" spans="1:4" ht="25.5" x14ac:dyDescent="0.25">
      <c r="A252" s="227" t="s">
        <v>1794</v>
      </c>
      <c r="B252" s="223" t="s">
        <v>1628</v>
      </c>
      <c r="C252" s="191"/>
      <c r="D252" s="191"/>
    </row>
    <row r="253" spans="1:4" x14ac:dyDescent="0.25">
      <c r="A253" s="227" t="s">
        <v>1795</v>
      </c>
      <c r="B253" s="223" t="s">
        <v>1628</v>
      </c>
      <c r="C253" s="191"/>
      <c r="D253" s="191"/>
    </row>
    <row r="254" spans="1:4" ht="47.25" customHeight="1" x14ac:dyDescent="0.25">
      <c r="A254" s="155" t="s">
        <v>1796</v>
      </c>
      <c r="B254" s="223" t="s">
        <v>1628</v>
      </c>
      <c r="C254" s="191"/>
      <c r="D254" s="191"/>
    </row>
    <row r="255" spans="1:4" x14ac:dyDescent="0.25">
      <c r="A255" s="155" t="s">
        <v>1797</v>
      </c>
      <c r="B255" s="223" t="s">
        <v>1628</v>
      </c>
      <c r="C255" s="191"/>
      <c r="D255" s="191"/>
    </row>
    <row r="256" spans="1:4" x14ac:dyDescent="0.25">
      <c r="A256" s="227" t="s">
        <v>1715</v>
      </c>
      <c r="B256" s="223" t="s">
        <v>1628</v>
      </c>
      <c r="C256" s="191"/>
      <c r="D256" s="191"/>
    </row>
    <row r="257" spans="1:4" x14ac:dyDescent="0.25">
      <c r="A257" s="162" t="s">
        <v>1717</v>
      </c>
      <c r="B257" s="223" t="s">
        <v>1628</v>
      </c>
      <c r="C257" s="191"/>
      <c r="D257" s="191"/>
    </row>
    <row r="259" spans="1:4" ht="18.75" x14ac:dyDescent="0.3">
      <c r="A259" s="148" t="s">
        <v>1798</v>
      </c>
    </row>
    <row r="260" spans="1:4" ht="15.75" customHeight="1" x14ac:dyDescent="0.25"/>
    <row r="261" spans="1:4" ht="15.75" x14ac:dyDescent="0.25">
      <c r="A261" s="185" t="s">
        <v>1799</v>
      </c>
      <c r="B261" s="261"/>
      <c r="C261" s="262"/>
      <c r="D261" s="263"/>
    </row>
    <row r="262" spans="1:4" x14ac:dyDescent="0.25">
      <c r="A262" s="183" t="s">
        <v>1800</v>
      </c>
      <c r="B262" s="251"/>
      <c r="C262" s="251"/>
      <c r="D262" s="251"/>
    </row>
    <row r="263" spans="1:4" ht="101.25" customHeight="1" x14ac:dyDescent="0.25">
      <c r="A263" s="162" t="s">
        <v>1801</v>
      </c>
      <c r="B263" s="248" t="s">
        <v>1802</v>
      </c>
      <c r="C263" s="249"/>
      <c r="D263" s="250"/>
    </row>
    <row r="264" spans="1:4" x14ac:dyDescent="0.25">
      <c r="A264" s="183" t="s">
        <v>1803</v>
      </c>
      <c r="B264" s="251"/>
      <c r="C264" s="251"/>
      <c r="D264" s="251"/>
    </row>
    <row r="265" spans="1:4" ht="52.5" customHeight="1" x14ac:dyDescent="0.25">
      <c r="A265" s="162" t="s">
        <v>1804</v>
      </c>
      <c r="B265" s="248" t="s">
        <v>1805</v>
      </c>
      <c r="C265" s="249"/>
      <c r="D265" s="250"/>
    </row>
    <row r="266" spans="1:4" ht="15" customHeight="1" x14ac:dyDescent="0.25">
      <c r="A266" s="162" t="s">
        <v>1806</v>
      </c>
      <c r="B266" s="259" t="s">
        <v>1807</v>
      </c>
      <c r="C266" s="260"/>
      <c r="D266" s="260"/>
    </row>
    <row r="267" spans="1:4" ht="15" customHeight="1" x14ac:dyDescent="0.25">
      <c r="A267" s="162" t="s">
        <v>1808</v>
      </c>
      <c r="B267" s="259" t="s">
        <v>1628</v>
      </c>
      <c r="C267" s="260"/>
      <c r="D267" s="260"/>
    </row>
    <row r="268" spans="1:4" x14ac:dyDescent="0.25">
      <c r="A268" s="183" t="s">
        <v>1809</v>
      </c>
      <c r="B268" s="251"/>
      <c r="C268" s="251"/>
      <c r="D268" s="251"/>
    </row>
    <row r="269" spans="1:4" ht="43.5" customHeight="1" x14ac:dyDescent="0.25">
      <c r="A269" s="162" t="s">
        <v>1810</v>
      </c>
      <c r="B269" s="248" t="s">
        <v>1811</v>
      </c>
      <c r="C269" s="249"/>
      <c r="D269" s="250"/>
    </row>
    <row r="270" spans="1:4" x14ac:dyDescent="0.25">
      <c r="A270" s="162" t="s">
        <v>1812</v>
      </c>
      <c r="B270" s="248" t="s">
        <v>1813</v>
      </c>
      <c r="C270" s="249"/>
      <c r="D270" s="250"/>
    </row>
    <row r="271" spans="1:4" x14ac:dyDescent="0.25">
      <c r="A271" s="183" t="s">
        <v>1814</v>
      </c>
      <c r="B271" s="251"/>
      <c r="C271" s="251"/>
      <c r="D271" s="251"/>
    </row>
    <row r="272" spans="1:4" ht="48.75" customHeight="1" x14ac:dyDescent="0.25">
      <c r="A272" s="162" t="s">
        <v>1815</v>
      </c>
      <c r="B272" s="258" t="s">
        <v>1816</v>
      </c>
      <c r="C272" s="258"/>
      <c r="D272" s="258"/>
    </row>
    <row r="273" spans="1:4" ht="27.75" customHeight="1" x14ac:dyDescent="0.25">
      <c r="A273" s="162" t="s">
        <v>1817</v>
      </c>
      <c r="B273" s="258" t="s">
        <v>1818</v>
      </c>
      <c r="C273" s="258"/>
      <c r="D273" s="258"/>
    </row>
    <row r="274" spans="1:4" ht="30" customHeight="1" x14ac:dyDescent="0.25">
      <c r="A274" s="162" t="s">
        <v>1819</v>
      </c>
      <c r="B274" s="256" t="s">
        <v>1820</v>
      </c>
      <c r="C274" s="256"/>
      <c r="D274" s="256"/>
    </row>
    <row r="275" spans="1:4" ht="45.75" customHeight="1" x14ac:dyDescent="0.25">
      <c r="A275" s="162" t="s">
        <v>1821</v>
      </c>
      <c r="B275" s="252" t="s">
        <v>1684</v>
      </c>
      <c r="C275" s="253"/>
      <c r="D275" s="254"/>
    </row>
    <row r="276" spans="1:4" x14ac:dyDescent="0.25">
      <c r="A276" s="183" t="s">
        <v>1822</v>
      </c>
      <c r="B276" s="251"/>
      <c r="C276" s="251"/>
      <c r="D276" s="251"/>
    </row>
    <row r="277" spans="1:4" ht="24.75" customHeight="1" x14ac:dyDescent="0.25">
      <c r="A277" s="162" t="s">
        <v>1823</v>
      </c>
      <c r="B277" s="257" t="s">
        <v>1824</v>
      </c>
      <c r="C277" s="257"/>
      <c r="D277" s="257"/>
    </row>
    <row r="278" spans="1:4" x14ac:dyDescent="0.25">
      <c r="A278" s="183" t="s">
        <v>1825</v>
      </c>
      <c r="B278" s="251"/>
      <c r="C278" s="251"/>
      <c r="D278" s="251"/>
    </row>
    <row r="279" spans="1:4" ht="44.25" customHeight="1" x14ac:dyDescent="0.25">
      <c r="A279" s="162" t="s">
        <v>1826</v>
      </c>
      <c r="B279" s="252" t="s">
        <v>1827</v>
      </c>
      <c r="C279" s="253"/>
      <c r="D279" s="254"/>
    </row>
    <row r="280" spans="1:4" x14ac:dyDescent="0.25">
      <c r="A280" s="183" t="s">
        <v>1828</v>
      </c>
      <c r="B280" s="251"/>
      <c r="C280" s="251"/>
      <c r="D280" s="251"/>
    </row>
    <row r="281" spans="1:4" ht="40.5" customHeight="1" x14ac:dyDescent="0.25">
      <c r="A281" s="162" t="s">
        <v>1829</v>
      </c>
      <c r="B281" s="248" t="s">
        <v>1830</v>
      </c>
      <c r="C281" s="249"/>
      <c r="D281" s="250"/>
    </row>
    <row r="282" spans="1:4" ht="82.5" customHeight="1" x14ac:dyDescent="0.25">
      <c r="A282" s="162" t="s">
        <v>1831</v>
      </c>
      <c r="B282" s="252" t="s">
        <v>1832</v>
      </c>
      <c r="C282" s="253"/>
      <c r="D282" s="254"/>
    </row>
    <row r="283" spans="1:4" x14ac:dyDescent="0.25">
      <c r="A283" s="183" t="s">
        <v>1833</v>
      </c>
      <c r="B283" s="251"/>
      <c r="C283" s="251"/>
      <c r="D283" s="251"/>
    </row>
    <row r="284" spans="1:4" ht="102.75" customHeight="1" x14ac:dyDescent="0.25">
      <c r="A284" s="162" t="s">
        <v>1834</v>
      </c>
      <c r="B284" s="248" t="s">
        <v>1835</v>
      </c>
      <c r="C284" s="249"/>
      <c r="D284" s="250"/>
    </row>
    <row r="285" spans="1:4" ht="33.75" customHeight="1" x14ac:dyDescent="0.25">
      <c r="A285" s="162" t="s">
        <v>1836</v>
      </c>
      <c r="B285" s="248" t="s">
        <v>1837</v>
      </c>
      <c r="C285" s="249"/>
      <c r="D285" s="250"/>
    </row>
    <row r="286" spans="1:4" x14ac:dyDescent="0.25">
      <c r="A286" s="183" t="s">
        <v>1838</v>
      </c>
      <c r="B286" s="251"/>
      <c r="C286" s="251"/>
      <c r="D286" s="251"/>
    </row>
    <row r="287" spans="1:4" ht="53.25" customHeight="1" x14ac:dyDescent="0.25">
      <c r="A287" s="162" t="s">
        <v>1839</v>
      </c>
      <c r="B287" s="248" t="s">
        <v>1840</v>
      </c>
      <c r="C287" s="249"/>
      <c r="D287" s="250"/>
    </row>
    <row r="288" spans="1:4" ht="34.5" customHeight="1" x14ac:dyDescent="0.25">
      <c r="A288" s="155" t="s">
        <v>1841</v>
      </c>
      <c r="B288" s="248" t="s">
        <v>1842</v>
      </c>
      <c r="C288" s="249"/>
      <c r="D288" s="250"/>
    </row>
    <row r="289" spans="1:4" ht="72" customHeight="1" x14ac:dyDescent="0.25">
      <c r="A289" s="162" t="s">
        <v>1843</v>
      </c>
      <c r="B289" s="252" t="s">
        <v>1844</v>
      </c>
      <c r="C289" s="253"/>
      <c r="D289" s="254"/>
    </row>
    <row r="290" spans="1:4" ht="18.75" customHeight="1" x14ac:dyDescent="0.25">
      <c r="A290" s="162" t="s">
        <v>1845</v>
      </c>
      <c r="B290" s="255" t="s">
        <v>1846</v>
      </c>
      <c r="C290" s="253"/>
      <c r="D290" s="254"/>
    </row>
    <row r="291" spans="1:4" x14ac:dyDescent="0.25">
      <c r="A291" s="183" t="s">
        <v>1847</v>
      </c>
      <c r="B291" s="251"/>
      <c r="C291" s="251"/>
      <c r="D291" s="251"/>
    </row>
    <row r="292" spans="1:4" x14ac:dyDescent="0.25">
      <c r="A292" s="162" t="s">
        <v>1848</v>
      </c>
      <c r="B292" s="248" t="s">
        <v>1684</v>
      </c>
      <c r="C292" s="249"/>
      <c r="D292" s="250"/>
    </row>
    <row r="293" spans="1:4" x14ac:dyDescent="0.25">
      <c r="A293" s="162" t="s">
        <v>1849</v>
      </c>
      <c r="B293" s="248" t="s">
        <v>1684</v>
      </c>
      <c r="C293" s="249"/>
      <c r="D293" s="250"/>
    </row>
    <row r="294" spans="1:4" x14ac:dyDescent="0.25">
      <c r="A294" s="162" t="s">
        <v>1850</v>
      </c>
      <c r="B294" s="248" t="s">
        <v>1684</v>
      </c>
      <c r="C294" s="249"/>
      <c r="D294" s="250"/>
    </row>
    <row r="295" spans="1:4" x14ac:dyDescent="0.25">
      <c r="A295" s="162" t="s">
        <v>1851</v>
      </c>
      <c r="B295" s="248" t="s">
        <v>1684</v>
      </c>
      <c r="C295" s="249"/>
      <c r="D295" s="250"/>
    </row>
    <row r="296" spans="1:4" x14ac:dyDescent="0.25">
      <c r="A296" s="162" t="s">
        <v>1852</v>
      </c>
      <c r="B296" s="248" t="s">
        <v>1684</v>
      </c>
      <c r="C296" s="249"/>
      <c r="D296" s="250"/>
    </row>
    <row r="297" spans="1:4" x14ac:dyDescent="0.25">
      <c r="A297" s="183" t="s">
        <v>1853</v>
      </c>
      <c r="B297" s="251"/>
      <c r="C297" s="251"/>
      <c r="D297" s="251"/>
    </row>
    <row r="298" spans="1:4" ht="42" customHeight="1" x14ac:dyDescent="0.25">
      <c r="A298" s="162" t="s">
        <v>1854</v>
      </c>
      <c r="B298" s="248" t="s">
        <v>1855</v>
      </c>
      <c r="C298" s="249"/>
      <c r="D298" s="250"/>
    </row>
    <row r="299" spans="1:4" x14ac:dyDescent="0.25">
      <c r="A299" s="183" t="s">
        <v>1768</v>
      </c>
      <c r="B299" s="251"/>
      <c r="C299" s="251"/>
      <c r="D299" s="251"/>
    </row>
    <row r="300" spans="1:4" ht="60" customHeight="1" x14ac:dyDescent="0.25">
      <c r="A300" s="162" t="s">
        <v>1856</v>
      </c>
      <c r="B300" s="248" t="s">
        <v>1857</v>
      </c>
      <c r="C300" s="249"/>
      <c r="D300" s="250"/>
    </row>
    <row r="301" spans="1:4" x14ac:dyDescent="0.25">
      <c r="A301" s="183" t="s">
        <v>1858</v>
      </c>
      <c r="B301" s="251"/>
      <c r="C301" s="251"/>
      <c r="D301" s="251"/>
    </row>
    <row r="302" spans="1:4" ht="30.75" customHeight="1" x14ac:dyDescent="0.25">
      <c r="A302" s="162" t="s">
        <v>1859</v>
      </c>
      <c r="B302" s="248" t="s">
        <v>1860</v>
      </c>
      <c r="C302" s="249"/>
      <c r="D302" s="250"/>
    </row>
    <row r="304" spans="1:4" ht="18.75" x14ac:dyDescent="0.3">
      <c r="A304" s="148" t="s">
        <v>1861</v>
      </c>
    </row>
    <row r="306" spans="1:4" ht="15.75" thickBot="1" x14ac:dyDescent="0.3">
      <c r="A306" s="228" t="s">
        <v>1862</v>
      </c>
      <c r="B306" s="229" t="s">
        <v>1873</v>
      </c>
      <c r="C306" s="229" t="s">
        <v>1623</v>
      </c>
      <c r="D306" s="229" t="s">
        <v>1624</v>
      </c>
    </row>
    <row r="307" spans="1:4" x14ac:dyDescent="0.25">
      <c r="A307" s="230" t="s">
        <v>1863</v>
      </c>
      <c r="B307" s="231"/>
      <c r="C307" s="231"/>
      <c r="D307" s="231"/>
    </row>
    <row r="308" spans="1:4" x14ac:dyDescent="0.25">
      <c r="A308" s="162" t="s">
        <v>1864</v>
      </c>
      <c r="B308" s="231"/>
      <c r="C308" s="231"/>
      <c r="D308" s="231"/>
    </row>
    <row r="309" spans="1:4" x14ac:dyDescent="0.25">
      <c r="A309" s="162" t="s">
        <v>1865</v>
      </c>
      <c r="B309" s="232" t="s">
        <v>1866</v>
      </c>
      <c r="C309" s="232" t="s">
        <v>1866</v>
      </c>
      <c r="D309" s="232" t="s">
        <v>1866</v>
      </c>
    </row>
    <row r="310" spans="1:4" x14ac:dyDescent="0.25">
      <c r="A310" s="162" t="s">
        <v>1867</v>
      </c>
      <c r="B310" s="232" t="s">
        <v>1868</v>
      </c>
      <c r="C310" s="232" t="s">
        <v>1868</v>
      </c>
      <c r="D310" s="232" t="s">
        <v>1868</v>
      </c>
    </row>
    <row r="311" spans="1:4" x14ac:dyDescent="0.25">
      <c r="A311" s="162" t="s">
        <v>1869</v>
      </c>
      <c r="B311" s="232" t="s">
        <v>1870</v>
      </c>
      <c r="C311" s="232" t="s">
        <v>1870</v>
      </c>
      <c r="D311" s="232" t="s">
        <v>1870</v>
      </c>
    </row>
    <row r="312" spans="1:4" x14ac:dyDescent="0.25">
      <c r="A312" s="162" t="s">
        <v>1871</v>
      </c>
      <c r="B312" s="232" t="s">
        <v>1872</v>
      </c>
      <c r="C312" s="232" t="s">
        <v>1872</v>
      </c>
      <c r="D312" s="232" t="s">
        <v>1872</v>
      </c>
    </row>
  </sheetData>
  <mergeCells count="47">
    <mergeCell ref="B261:D261"/>
    <mergeCell ref="A1:A3"/>
    <mergeCell ref="B60:D60"/>
    <mergeCell ref="B61:D61"/>
    <mergeCell ref="B62:D62"/>
    <mergeCell ref="B63:D63"/>
    <mergeCell ref="B273:D273"/>
    <mergeCell ref="B262:D262"/>
    <mergeCell ref="B263:D263"/>
    <mergeCell ref="B264:D264"/>
    <mergeCell ref="B265:D265"/>
    <mergeCell ref="B266:D266"/>
    <mergeCell ref="B267:D267"/>
    <mergeCell ref="B268:D268"/>
    <mergeCell ref="B269:D269"/>
    <mergeCell ref="B270:D270"/>
    <mergeCell ref="B271:D271"/>
    <mergeCell ref="B272:D272"/>
    <mergeCell ref="B285:D285"/>
    <mergeCell ref="B274:D274"/>
    <mergeCell ref="B275:D275"/>
    <mergeCell ref="B276:D276"/>
    <mergeCell ref="B277:D277"/>
    <mergeCell ref="B278:D278"/>
    <mergeCell ref="B279:D279"/>
    <mergeCell ref="B280:D280"/>
    <mergeCell ref="B281:D281"/>
    <mergeCell ref="B282:D282"/>
    <mergeCell ref="B283:D283"/>
    <mergeCell ref="B284:D284"/>
    <mergeCell ref="B297:D297"/>
    <mergeCell ref="B286:D286"/>
    <mergeCell ref="B287:D287"/>
    <mergeCell ref="B288:D288"/>
    <mergeCell ref="B289:D289"/>
    <mergeCell ref="B290:D290"/>
    <mergeCell ref="B291:D291"/>
    <mergeCell ref="B292:D292"/>
    <mergeCell ref="B293:D293"/>
    <mergeCell ref="B294:D294"/>
    <mergeCell ref="B295:D295"/>
    <mergeCell ref="B296:D296"/>
    <mergeCell ref="B298:D298"/>
    <mergeCell ref="B299:D299"/>
    <mergeCell ref="B300:D300"/>
    <mergeCell ref="B301:D301"/>
    <mergeCell ref="B302:D302"/>
  </mergeCells>
  <pageMargins left="0.7" right="0.7" top="0.75" bottom="0.75" header="0.3" footer="0.3"/>
  <pageSetup paperSize="9" scale="49" fitToHeight="0"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0"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4" zoomScale="80" zoomScaleNormal="80" workbookViewId="0">
      <selection activeCell="C26" sqref="C26"/>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6" t="s">
        <v>45</v>
      </c>
      <c r="B1" s="247"/>
      <c r="C1" s="247"/>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7" sqref="C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0.95" x14ac:dyDescent="0.35">
      <c r="A1" s="63" t="s">
        <v>82</v>
      </c>
      <c r="B1" s="63"/>
      <c r="C1" s="64"/>
      <c r="D1" s="64"/>
      <c r="E1" s="64"/>
      <c r="F1" s="100"/>
      <c r="H1" s="64"/>
      <c r="I1" s="63"/>
      <c r="J1" s="64"/>
      <c r="K1" s="64"/>
      <c r="L1" s="64"/>
      <c r="M1" s="64"/>
    </row>
    <row r="2" spans="1:13" thickBot="1" x14ac:dyDescent="0.4">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thickBot="1" x14ac:dyDescent="0.4">
      <c r="H4" s="64"/>
      <c r="L4" s="64"/>
      <c r="M4" s="64"/>
    </row>
    <row r="5" spans="1:13" ht="18.600000000000001" x14ac:dyDescent="0.35">
      <c r="A5" s="70"/>
      <c r="B5" s="71" t="s">
        <v>85</v>
      </c>
      <c r="C5" s="70"/>
      <c r="E5" s="72"/>
      <c r="F5" s="72"/>
      <c r="H5" s="64"/>
      <c r="L5" s="64"/>
      <c r="M5" s="64"/>
    </row>
    <row r="6" spans="1:13" ht="14.45" x14ac:dyDescent="0.35">
      <c r="B6" s="74" t="s">
        <v>86</v>
      </c>
      <c r="H6" s="64"/>
      <c r="L6" s="64"/>
      <c r="M6" s="64"/>
    </row>
    <row r="7" spans="1:13" ht="14.45" x14ac:dyDescent="0.3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1874</v>
      </c>
      <c r="E14" s="72"/>
      <c r="F14" s="72"/>
      <c r="H14" s="64"/>
      <c r="L14" s="64"/>
      <c r="M14" s="64"/>
    </row>
    <row r="15" spans="1:13" ht="24" customHeight="1" x14ac:dyDescent="0.25">
      <c r="A15" s="66" t="s">
        <v>96</v>
      </c>
      <c r="B15" s="80" t="s">
        <v>97</v>
      </c>
      <c r="C15" s="233" t="s">
        <v>1911</v>
      </c>
      <c r="E15" s="72"/>
      <c r="F15" s="72"/>
      <c r="H15" s="64"/>
      <c r="L15" s="64"/>
      <c r="M15" s="64"/>
    </row>
    <row r="16" spans="1:13" x14ac:dyDescent="0.25">
      <c r="A16" s="66" t="s">
        <v>98</v>
      </c>
      <c r="B16" s="80" t="s">
        <v>99</v>
      </c>
      <c r="C16" s="113" t="s">
        <v>1910</v>
      </c>
      <c r="E16" s="72"/>
      <c r="F16" s="72"/>
      <c r="H16" s="64"/>
      <c r="L16" s="64"/>
      <c r="M16" s="64"/>
    </row>
    <row r="17" spans="1:13" x14ac:dyDescent="0.25">
      <c r="A17" s="66" t="s">
        <v>100</v>
      </c>
      <c r="B17" s="80" t="s">
        <v>101</v>
      </c>
      <c r="C17" s="234">
        <v>42735</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1876</v>
      </c>
      <c r="D27" s="83"/>
      <c r="E27" s="83"/>
      <c r="F27" s="83"/>
      <c r="H27" s="64"/>
      <c r="L27" s="64"/>
      <c r="M27" s="64"/>
    </row>
    <row r="28" spans="1:13" x14ac:dyDescent="0.25">
      <c r="A28" s="66" t="s">
        <v>114</v>
      </c>
      <c r="B28" s="82" t="s">
        <v>115</v>
      </c>
      <c r="C28" s="66" t="s">
        <v>1876</v>
      </c>
      <c r="D28" s="83"/>
      <c r="E28" s="83"/>
      <c r="F28" s="83"/>
      <c r="H28" s="64"/>
      <c r="L28" s="64"/>
      <c r="M28" s="64"/>
    </row>
    <row r="29" spans="1:13" x14ac:dyDescent="0.25">
      <c r="A29" s="66" t="s">
        <v>116</v>
      </c>
      <c r="B29" s="82" t="s">
        <v>117</v>
      </c>
      <c r="C29" s="113" t="s">
        <v>1877</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35">
      <c r="A37" s="85"/>
      <c r="B37" s="86" t="s">
        <v>124</v>
      </c>
      <c r="C37" s="85" t="s">
        <v>125</v>
      </c>
      <c r="D37" s="85"/>
      <c r="E37" s="87"/>
      <c r="F37" s="88"/>
      <c r="G37" s="88"/>
      <c r="H37" s="64"/>
      <c r="L37" s="64"/>
      <c r="M37" s="64"/>
    </row>
    <row r="38" spans="1:13" x14ac:dyDescent="0.25">
      <c r="A38" s="66" t="s">
        <v>4</v>
      </c>
      <c r="B38" s="83" t="s">
        <v>1602</v>
      </c>
      <c r="C38" s="92">
        <f>+'D.National Trasparency Template'!B70/1000000</f>
        <v>5638.0330642870995</v>
      </c>
      <c r="F38" s="83"/>
      <c r="H38" s="64"/>
      <c r="L38" s="64"/>
      <c r="M38" s="64"/>
    </row>
    <row r="39" spans="1:13" x14ac:dyDescent="0.25">
      <c r="A39" s="66" t="s">
        <v>126</v>
      </c>
      <c r="B39" s="83" t="s">
        <v>127</v>
      </c>
      <c r="C39" s="92">
        <f>+'D.National Trasparency Template'!B71/1000000</f>
        <v>4700</v>
      </c>
      <c r="F39" s="83"/>
      <c r="H39" s="64"/>
      <c r="L39" s="64"/>
      <c r="M39" s="64"/>
    </row>
    <row r="40" spans="1:13" ht="14.45" hidden="1" outlineLevel="1" x14ac:dyDescent="0.35">
      <c r="A40" s="66" t="s">
        <v>128</v>
      </c>
      <c r="B40" s="89" t="s">
        <v>129</v>
      </c>
      <c r="C40" s="66" t="s">
        <v>130</v>
      </c>
      <c r="F40" s="83"/>
      <c r="H40" s="64"/>
      <c r="L40" s="64"/>
      <c r="M40" s="64"/>
    </row>
    <row r="41" spans="1:13" ht="14.45" hidden="1" outlineLevel="1" x14ac:dyDescent="0.35">
      <c r="A41" s="66" t="s">
        <v>131</v>
      </c>
      <c r="B41" s="89" t="s">
        <v>132</v>
      </c>
      <c r="C41" s="66" t="s">
        <v>130</v>
      </c>
      <c r="F41" s="83"/>
      <c r="H41" s="64"/>
      <c r="L41" s="64"/>
      <c r="M41" s="64"/>
    </row>
    <row r="42" spans="1:13" ht="14.45" hidden="1" outlineLevel="1" x14ac:dyDescent="0.35">
      <c r="A42" s="66" t="s">
        <v>133</v>
      </c>
      <c r="B42" s="83"/>
      <c r="F42" s="83"/>
      <c r="H42" s="64"/>
      <c r="L42" s="64"/>
      <c r="M42" s="64"/>
    </row>
    <row r="43" spans="1:13" ht="14.45" hidden="1" outlineLevel="1" x14ac:dyDescent="0.35">
      <c r="A43" s="66" t="s">
        <v>134</v>
      </c>
      <c r="B43" s="83"/>
      <c r="F43" s="83"/>
      <c r="H43" s="64"/>
      <c r="L43" s="64"/>
      <c r="M43" s="64"/>
    </row>
    <row r="44" spans="1:13" ht="15" customHeight="1" collapsed="1" x14ac:dyDescent="0.25">
      <c r="A44" s="85"/>
      <c r="B44" s="86" t="s">
        <v>135</v>
      </c>
      <c r="C44" s="147" t="s">
        <v>1603</v>
      </c>
      <c r="D44" s="85" t="s">
        <v>136</v>
      </c>
      <c r="E44" s="87"/>
      <c r="F44" s="88" t="s">
        <v>137</v>
      </c>
      <c r="G44" s="88" t="s">
        <v>138</v>
      </c>
      <c r="H44" s="64"/>
      <c r="L44" s="64"/>
      <c r="M44" s="64"/>
    </row>
    <row r="45" spans="1:13" x14ac:dyDescent="0.25">
      <c r="A45" s="66" t="s">
        <v>8</v>
      </c>
      <c r="B45" s="90" t="s">
        <v>139</v>
      </c>
      <c r="C45" s="66" t="s">
        <v>1878</v>
      </c>
      <c r="D45" s="124">
        <v>0.19958150303980848</v>
      </c>
      <c r="F45" s="124">
        <v>7.4999999999999997E-2</v>
      </c>
      <c r="G45" s="91" t="s">
        <v>1879</v>
      </c>
      <c r="H45" s="64"/>
      <c r="L45" s="64"/>
      <c r="M45" s="64"/>
    </row>
    <row r="46" spans="1:13" ht="14.45" hidden="1" outlineLevel="1" x14ac:dyDescent="0.35">
      <c r="A46" s="66" t="s">
        <v>140</v>
      </c>
      <c r="B46" s="81" t="s">
        <v>141</v>
      </c>
      <c r="G46" s="66"/>
      <c r="H46" s="64"/>
      <c r="L46" s="64"/>
      <c r="M46" s="64"/>
    </row>
    <row r="47" spans="1:13" ht="14.45" hidden="1" outlineLevel="1" x14ac:dyDescent="0.35">
      <c r="A47" s="66" t="s">
        <v>142</v>
      </c>
      <c r="B47" s="81" t="s">
        <v>143</v>
      </c>
      <c r="G47" s="66"/>
      <c r="H47" s="64"/>
      <c r="L47" s="64"/>
      <c r="M47" s="64"/>
    </row>
    <row r="48" spans="1:13" ht="14.45" hidden="1" outlineLevel="1" x14ac:dyDescent="0.35">
      <c r="A48" s="66" t="s">
        <v>144</v>
      </c>
      <c r="B48" s="81"/>
      <c r="G48" s="66"/>
      <c r="H48" s="64"/>
      <c r="L48" s="64"/>
      <c r="M48" s="64"/>
    </row>
    <row r="49" spans="1:13" ht="14.45" hidden="1" outlineLevel="1" x14ac:dyDescent="0.35">
      <c r="A49" s="66" t="s">
        <v>145</v>
      </c>
      <c r="B49" s="81"/>
      <c r="G49" s="66"/>
      <c r="H49" s="64"/>
      <c r="L49" s="64"/>
      <c r="M49" s="64"/>
    </row>
    <row r="50" spans="1:13" ht="14.45" hidden="1" outlineLevel="1" x14ac:dyDescent="0.35">
      <c r="A50" s="66" t="s">
        <v>146</v>
      </c>
      <c r="B50" s="81"/>
      <c r="G50" s="66"/>
      <c r="H50" s="64"/>
      <c r="L50" s="64"/>
      <c r="M50" s="64"/>
    </row>
    <row r="51" spans="1:13" ht="14.45" hidden="1" outlineLevel="1" x14ac:dyDescent="0.3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4781.2048557799999</v>
      </c>
      <c r="E53" s="92"/>
      <c r="F53" s="93">
        <f>IF($C$58=0,"",IF(C53="[for completion]","",C53/$C$58))</f>
        <v>0.84802710471236986</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856.82820850709993</v>
      </c>
      <c r="E56" s="92"/>
      <c r="F56" s="93">
        <f t="shared" ref="F56" si="0">IF($C$58=0,"",IF(C56="[for completion]","",C56/$C$58))</f>
        <v>0.15197289528763017</v>
      </c>
      <c r="G56" s="93"/>
      <c r="H56" s="64"/>
      <c r="L56" s="64"/>
      <c r="M56" s="64"/>
    </row>
    <row r="57" spans="1:13" x14ac:dyDescent="0.25">
      <c r="A57" s="66" t="s">
        <v>158</v>
      </c>
      <c r="B57" s="66" t="s">
        <v>159</v>
      </c>
      <c r="C57" s="92">
        <v>0</v>
      </c>
      <c r="E57" s="92"/>
      <c r="F57" s="93">
        <f>IF($C$58=0,"",IF(C57="[for completion]","",C57/$C$58))</f>
        <v>0</v>
      </c>
      <c r="G57" s="93"/>
      <c r="H57" s="64"/>
      <c r="L57" s="64"/>
      <c r="M57" s="64"/>
    </row>
    <row r="58" spans="1:13" x14ac:dyDescent="0.25">
      <c r="A58" s="66" t="s">
        <v>160</v>
      </c>
      <c r="B58" s="94" t="s">
        <v>161</v>
      </c>
      <c r="C58" s="92">
        <f>SUM(C53:C57)</f>
        <v>5638.0330642870995</v>
      </c>
      <c r="D58" s="92"/>
      <c r="E58" s="92"/>
      <c r="F58" s="95">
        <f>SUM(F53:F57)</f>
        <v>1</v>
      </c>
      <c r="G58" s="93"/>
      <c r="H58" s="64"/>
      <c r="L58" s="64"/>
      <c r="M58" s="64"/>
    </row>
    <row r="59" spans="1:13" hidden="1" outlineLevel="1" x14ac:dyDescent="0.25">
      <c r="A59" s="66" t="s">
        <v>162</v>
      </c>
      <c r="B59" s="96" t="s">
        <v>163</v>
      </c>
      <c r="E59" s="92"/>
      <c r="F59" s="93">
        <f>IF($C$58=0,"",IF(C59="[for completion]","",C59/$C$58))</f>
        <v>0</v>
      </c>
      <c r="G59" s="93"/>
      <c r="H59" s="64"/>
      <c r="L59" s="64"/>
      <c r="M59" s="64"/>
    </row>
    <row r="60" spans="1:13" hidden="1" outlineLevel="1" x14ac:dyDescent="0.25">
      <c r="A60" s="66" t="s">
        <v>164</v>
      </c>
      <c r="B60" s="96" t="s">
        <v>163</v>
      </c>
      <c r="E60" s="92"/>
      <c r="F60" s="93">
        <f t="shared" ref="F60:F64" si="1">IF($C$58=0,"",IF(C60="[for completion]","",C60/$C$58))</f>
        <v>0</v>
      </c>
      <c r="G60" s="93"/>
      <c r="H60" s="64"/>
      <c r="L60" s="64"/>
      <c r="M60" s="64"/>
    </row>
    <row r="61" spans="1:13" hidden="1" outlineLevel="1" x14ac:dyDescent="0.25">
      <c r="A61" s="66" t="s">
        <v>165</v>
      </c>
      <c r="B61" s="96" t="s">
        <v>163</v>
      </c>
      <c r="E61" s="92"/>
      <c r="F61" s="93">
        <f t="shared" si="1"/>
        <v>0</v>
      </c>
      <c r="G61" s="93"/>
      <c r="H61" s="64"/>
      <c r="L61" s="64"/>
      <c r="M61" s="64"/>
    </row>
    <row r="62" spans="1:13" hidden="1" outlineLevel="1" x14ac:dyDescent="0.25">
      <c r="A62" s="66" t="s">
        <v>166</v>
      </c>
      <c r="B62" s="96" t="s">
        <v>163</v>
      </c>
      <c r="E62" s="92"/>
      <c r="F62" s="93">
        <f t="shared" si="1"/>
        <v>0</v>
      </c>
      <c r="G62" s="93"/>
      <c r="H62" s="64"/>
      <c r="L62" s="64"/>
      <c r="M62" s="64"/>
    </row>
    <row r="63" spans="1:13" hidden="1" outlineLevel="1" x14ac:dyDescent="0.25">
      <c r="A63" s="66" t="s">
        <v>167</v>
      </c>
      <c r="B63" s="96" t="s">
        <v>163</v>
      </c>
      <c r="E63" s="92"/>
      <c r="F63" s="93">
        <f t="shared" si="1"/>
        <v>0</v>
      </c>
      <c r="G63" s="93"/>
      <c r="H63" s="64"/>
      <c r="L63" s="64"/>
      <c r="M63" s="64"/>
    </row>
    <row r="64" spans="1:13" hidden="1" outlineLevel="1" x14ac:dyDescent="0.25">
      <c r="A64" s="66" t="s">
        <v>168</v>
      </c>
      <c r="B64" s="96" t="s">
        <v>163</v>
      </c>
      <c r="C64" s="97"/>
      <c r="D64" s="97"/>
      <c r="E64" s="97"/>
      <c r="F64" s="93">
        <f t="shared" si="1"/>
        <v>0</v>
      </c>
      <c r="G64" s="95"/>
      <c r="H64" s="64"/>
      <c r="L64" s="64"/>
      <c r="M64" s="64"/>
    </row>
    <row r="65" spans="1:13" ht="15" customHeight="1" collapsed="1" x14ac:dyDescent="0.25">
      <c r="A65" s="85"/>
      <c r="B65" s="86" t="s">
        <v>169</v>
      </c>
      <c r="C65" s="147" t="s">
        <v>1614</v>
      </c>
      <c r="D65" s="147" t="s">
        <v>1615</v>
      </c>
      <c r="E65" s="87"/>
      <c r="F65" s="88" t="s">
        <v>170</v>
      </c>
      <c r="G65" s="98" t="s">
        <v>171</v>
      </c>
      <c r="H65" s="64"/>
      <c r="L65" s="64"/>
      <c r="M65" s="64"/>
    </row>
    <row r="66" spans="1:13" x14ac:dyDescent="0.25">
      <c r="A66" s="66" t="s">
        <v>172</v>
      </c>
      <c r="B66" s="83" t="s">
        <v>173</v>
      </c>
      <c r="C66" s="235">
        <v>10.220803348123388</v>
      </c>
      <c r="D66" s="235">
        <v>10.730322525904763</v>
      </c>
      <c r="E66" s="80"/>
      <c r="F66" s="99"/>
      <c r="G66" s="100"/>
      <c r="H66" s="64"/>
      <c r="L66" s="64"/>
      <c r="M66" s="64"/>
    </row>
    <row r="67" spans="1:13" x14ac:dyDescent="0.25">
      <c r="B67" s="83"/>
      <c r="E67" s="80"/>
      <c r="F67" s="99"/>
      <c r="G67" s="100"/>
      <c r="H67" s="64"/>
      <c r="L67" s="64"/>
      <c r="M67" s="64"/>
    </row>
    <row r="68" spans="1:13" x14ac:dyDescent="0.25">
      <c r="B68" s="83" t="s">
        <v>1608</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273.5355879100008</v>
      </c>
      <c r="D70" s="92">
        <v>287.17166162150983</v>
      </c>
      <c r="E70" s="62"/>
      <c r="F70" s="93">
        <f t="shared" ref="F70:F76" si="2">IF($C$77=0,"",IF(C70="[for completion]","",C70/$C$77))</f>
        <v>5.721059778045768E-2</v>
      </c>
      <c r="G70" s="93">
        <f>IF($D$77=0,"",IF(D70="[Mark as ND1 if not relevant]","",D70/$D$77))</f>
        <v>5.721059778045768E-2</v>
      </c>
      <c r="H70" s="64"/>
      <c r="L70" s="64"/>
      <c r="M70" s="64"/>
    </row>
    <row r="71" spans="1:13" x14ac:dyDescent="0.25">
      <c r="A71" s="66" t="s">
        <v>177</v>
      </c>
      <c r="B71" s="62" t="s">
        <v>178</v>
      </c>
      <c r="C71" s="92">
        <v>273.0261808500004</v>
      </c>
      <c r="D71" s="92">
        <v>286.63686001496285</v>
      </c>
      <c r="E71" s="62"/>
      <c r="F71" s="93">
        <f t="shared" si="2"/>
        <v>5.7104054121408107E-2</v>
      </c>
      <c r="G71" s="93">
        <f t="shared" ref="G71:G76" si="3">IF($D$77=0,"",IF(D71="[Mark as ND1 if not relevant]","",D71/$D$77))</f>
        <v>5.7104054121408107E-2</v>
      </c>
      <c r="H71" s="64"/>
      <c r="L71" s="64"/>
      <c r="M71" s="64"/>
    </row>
    <row r="72" spans="1:13" x14ac:dyDescent="0.25">
      <c r="A72" s="66" t="s">
        <v>179</v>
      </c>
      <c r="B72" s="62" t="s">
        <v>180</v>
      </c>
      <c r="C72" s="92">
        <v>273.61721596999934</v>
      </c>
      <c r="D72" s="92">
        <v>287.25735893718206</v>
      </c>
      <c r="E72" s="62"/>
      <c r="F72" s="93">
        <f t="shared" si="2"/>
        <v>5.722767047708139E-2</v>
      </c>
      <c r="G72" s="93">
        <f t="shared" si="3"/>
        <v>5.7227670477081383E-2</v>
      </c>
      <c r="H72" s="64"/>
      <c r="L72" s="64"/>
      <c r="M72" s="64"/>
    </row>
    <row r="73" spans="1:13" x14ac:dyDescent="0.25">
      <c r="A73" s="66" t="s">
        <v>181</v>
      </c>
      <c r="B73" s="62" t="s">
        <v>182</v>
      </c>
      <c r="C73" s="92">
        <v>271.18672614000036</v>
      </c>
      <c r="D73" s="92">
        <v>284.70570630445542</v>
      </c>
      <c r="E73" s="62"/>
      <c r="F73" s="93">
        <f t="shared" si="2"/>
        <v>5.6719327935125519E-2</v>
      </c>
      <c r="G73" s="93">
        <f t="shared" si="3"/>
        <v>5.6719327935125512E-2</v>
      </c>
      <c r="H73" s="64"/>
      <c r="L73" s="64"/>
      <c r="M73" s="64"/>
    </row>
    <row r="74" spans="1:13" x14ac:dyDescent="0.25">
      <c r="A74" s="66" t="s">
        <v>183</v>
      </c>
      <c r="B74" s="62" t="s">
        <v>184</v>
      </c>
      <c r="C74" s="92">
        <v>267.74165886999987</v>
      </c>
      <c r="D74" s="92">
        <v>281.08889834216046</v>
      </c>
      <c r="E74" s="62"/>
      <c r="F74" s="93">
        <f t="shared" si="2"/>
        <v>5.5998784186443475E-2</v>
      </c>
      <c r="G74" s="93">
        <f t="shared" si="3"/>
        <v>5.5998784186443468E-2</v>
      </c>
      <c r="H74" s="64"/>
      <c r="L74" s="64"/>
      <c r="M74" s="64"/>
    </row>
    <row r="75" spans="1:13" x14ac:dyDescent="0.25">
      <c r="A75" s="66" t="s">
        <v>185</v>
      </c>
      <c r="B75" s="62" t="s">
        <v>186</v>
      </c>
      <c r="C75" s="92">
        <v>1236.42702487</v>
      </c>
      <c r="D75" s="92">
        <v>1298.0643795515284</v>
      </c>
      <c r="E75" s="62"/>
      <c r="F75" s="93">
        <f t="shared" si="2"/>
        <v>0.25860155801006574</v>
      </c>
      <c r="G75" s="93">
        <f t="shared" si="3"/>
        <v>0.25860155801006574</v>
      </c>
      <c r="H75" s="64"/>
      <c r="L75" s="64"/>
      <c r="M75" s="64"/>
    </row>
    <row r="76" spans="1:13" x14ac:dyDescent="0.25">
      <c r="A76" s="66" t="s">
        <v>187</v>
      </c>
      <c r="B76" s="62" t="s">
        <v>188</v>
      </c>
      <c r="C76" s="92">
        <v>2185.6704611700002</v>
      </c>
      <c r="D76" s="92">
        <v>2294.6287277900942</v>
      </c>
      <c r="E76" s="62"/>
      <c r="F76" s="93">
        <f t="shared" si="2"/>
        <v>0.45713800748941807</v>
      </c>
      <c r="G76" s="93">
        <f t="shared" si="3"/>
        <v>0.45713800748941807</v>
      </c>
      <c r="H76" s="64"/>
      <c r="L76" s="64"/>
      <c r="M76" s="64"/>
    </row>
    <row r="77" spans="1:13" x14ac:dyDescent="0.25">
      <c r="A77" s="66" t="s">
        <v>189</v>
      </c>
      <c r="B77" s="101" t="s">
        <v>161</v>
      </c>
      <c r="C77" s="92">
        <f>SUM(C70:C76)</f>
        <v>4781.2048557800008</v>
      </c>
      <c r="D77" s="92">
        <f>SUM(D70:D76)</f>
        <v>5019.5535925618933</v>
      </c>
      <c r="E77" s="83"/>
      <c r="F77" s="95">
        <f t="shared" ref="F77" si="4">SUM(F70:F76)</f>
        <v>1</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5">IF($D$77=0,"",IF(D78="[for completion]","",D78/$D$77))</f>
        <v>0</v>
      </c>
      <c r="H78" s="64"/>
      <c r="L78" s="64"/>
      <c r="M78" s="64"/>
    </row>
    <row r="79" spans="1:13" hidden="1" outlineLevel="1" x14ac:dyDescent="0.25">
      <c r="A79" s="66" t="s">
        <v>192</v>
      </c>
      <c r="B79" s="102" t="s">
        <v>193</v>
      </c>
      <c r="C79" s="92"/>
      <c r="D79" s="92"/>
      <c r="E79" s="83"/>
      <c r="F79" s="93">
        <f t="shared" ref="F79:F87" si="6">IF($C$77=0,"",IF(C79="[for completion]","",C79/$C$77))</f>
        <v>0</v>
      </c>
      <c r="G79" s="93">
        <f t="shared" si="5"/>
        <v>0</v>
      </c>
      <c r="H79" s="64"/>
      <c r="L79" s="64"/>
      <c r="M79" s="64"/>
    </row>
    <row r="80" spans="1:13" hidden="1" outlineLevel="1" x14ac:dyDescent="0.25">
      <c r="A80" s="66" t="s">
        <v>194</v>
      </c>
      <c r="B80" s="102" t="s">
        <v>195</v>
      </c>
      <c r="C80" s="92"/>
      <c r="D80" s="92"/>
      <c r="E80" s="83"/>
      <c r="F80" s="93">
        <f t="shared" si="6"/>
        <v>0</v>
      </c>
      <c r="G80" s="93">
        <f t="shared" si="5"/>
        <v>0</v>
      </c>
      <c r="H80" s="64"/>
      <c r="L80" s="64"/>
      <c r="M80" s="64"/>
    </row>
    <row r="81" spans="1:13" hidden="1" outlineLevel="1" x14ac:dyDescent="0.25">
      <c r="A81" s="66" t="s">
        <v>196</v>
      </c>
      <c r="B81" s="102" t="s">
        <v>197</v>
      </c>
      <c r="C81" s="92"/>
      <c r="D81" s="92"/>
      <c r="E81" s="83"/>
      <c r="F81" s="93">
        <f t="shared" si="6"/>
        <v>0</v>
      </c>
      <c r="G81" s="93">
        <f t="shared" si="5"/>
        <v>0</v>
      </c>
      <c r="H81" s="64"/>
      <c r="L81" s="64"/>
      <c r="M81" s="64"/>
    </row>
    <row r="82" spans="1:13" hidden="1" outlineLevel="1" x14ac:dyDescent="0.25">
      <c r="A82" s="66" t="s">
        <v>198</v>
      </c>
      <c r="B82" s="102" t="s">
        <v>199</v>
      </c>
      <c r="C82" s="92"/>
      <c r="D82" s="92"/>
      <c r="E82" s="83"/>
      <c r="F82" s="93">
        <f t="shared" si="6"/>
        <v>0</v>
      </c>
      <c r="G82" s="93">
        <f t="shared" si="5"/>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6"/>
        <v>0</v>
      </c>
      <c r="G86" s="93">
        <f t="shared" si="5"/>
        <v>0</v>
      </c>
      <c r="H86" s="64"/>
      <c r="L86" s="64"/>
      <c r="M86" s="64"/>
    </row>
    <row r="87" spans="1:13" hidden="1" outlineLevel="1" x14ac:dyDescent="0.25">
      <c r="A87" s="66" t="s">
        <v>204</v>
      </c>
      <c r="B87" s="102"/>
      <c r="C87" s="92"/>
      <c r="D87" s="92"/>
      <c r="E87" s="83"/>
      <c r="F87" s="93">
        <f t="shared" si="6"/>
        <v>0</v>
      </c>
      <c r="G87" s="93">
        <f t="shared" si="5"/>
        <v>0</v>
      </c>
      <c r="H87" s="64"/>
      <c r="L87" s="64"/>
      <c r="M87" s="64"/>
    </row>
    <row r="88" spans="1:13" ht="15" customHeight="1" collapsed="1" x14ac:dyDescent="0.25">
      <c r="A88" s="85"/>
      <c r="B88" s="86" t="s">
        <v>205</v>
      </c>
      <c r="C88" s="147" t="s">
        <v>1616</v>
      </c>
      <c r="D88" s="147" t="s">
        <v>1617</v>
      </c>
      <c r="E88" s="87"/>
      <c r="F88" s="88" t="s">
        <v>206</v>
      </c>
      <c r="G88" s="85" t="s">
        <v>207</v>
      </c>
      <c r="H88" s="64"/>
      <c r="L88" s="64"/>
      <c r="M88" s="64"/>
    </row>
    <row r="89" spans="1:13" x14ac:dyDescent="0.25">
      <c r="A89" s="66" t="s">
        <v>208</v>
      </c>
      <c r="B89" s="83" t="s">
        <v>173</v>
      </c>
      <c r="C89" s="236">
        <f>+'D.National Trasparency Template'!B83</f>
        <v>6.9479064743571213</v>
      </c>
      <c r="D89" s="237">
        <v>7.6287245230579099</v>
      </c>
      <c r="E89" s="80"/>
      <c r="F89" s="99"/>
      <c r="G89" s="100"/>
      <c r="H89" s="64"/>
      <c r="L89" s="64"/>
      <c r="M89" s="64"/>
    </row>
    <row r="90" spans="1:13" x14ac:dyDescent="0.25">
      <c r="B90" s="83"/>
      <c r="E90" s="80"/>
      <c r="F90" s="99"/>
      <c r="G90" s="100"/>
      <c r="H90" s="64"/>
      <c r="L90" s="64"/>
      <c r="M90" s="64"/>
    </row>
    <row r="91" spans="1:13" x14ac:dyDescent="0.25">
      <c r="B91" s="83" t="s">
        <v>1609</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v>0</v>
      </c>
      <c r="D93" s="92">
        <v>0</v>
      </c>
      <c r="E93" s="62"/>
      <c r="F93" s="93">
        <f>IF($C$100=0,"",IF(C93="[for completion]","",C93/$C$100))</f>
        <v>0</v>
      </c>
      <c r="G93" s="93">
        <f>IF($D$100=0,"",IF(D93="[Mark as ND1 if not relevant]","",D93/$D$100))</f>
        <v>0</v>
      </c>
      <c r="H93" s="64"/>
      <c r="L93" s="64"/>
      <c r="M93" s="64"/>
    </row>
    <row r="94" spans="1:13" x14ac:dyDescent="0.25">
      <c r="A94" s="66" t="s">
        <v>211</v>
      </c>
      <c r="B94" s="62" t="s">
        <v>178</v>
      </c>
      <c r="C94" s="92">
        <v>0</v>
      </c>
      <c r="D94" s="92">
        <v>0</v>
      </c>
      <c r="E94" s="62"/>
      <c r="F94" s="93">
        <f t="shared" ref="F94:F110" si="7">IF($C$100=0,"",IF(C94="[for completion]","",C94/$C$100))</f>
        <v>0</v>
      </c>
      <c r="G94" s="93">
        <f t="shared" ref="G94:G99" si="8">IF($D$100=0,"",IF(D94="[Mark as ND1 if not relevant]","",D94/$D$100))</f>
        <v>0</v>
      </c>
      <c r="H94" s="64"/>
      <c r="L94" s="64"/>
      <c r="M94" s="64"/>
    </row>
    <row r="95" spans="1:13" x14ac:dyDescent="0.25">
      <c r="A95" s="66" t="s">
        <v>212</v>
      </c>
      <c r="B95" s="62" t="s">
        <v>180</v>
      </c>
      <c r="C95" s="92">
        <v>0</v>
      </c>
      <c r="D95" s="92">
        <v>0</v>
      </c>
      <c r="E95" s="62"/>
      <c r="F95" s="93">
        <f t="shared" si="7"/>
        <v>0</v>
      </c>
      <c r="G95" s="93">
        <f t="shared" si="8"/>
        <v>0</v>
      </c>
      <c r="H95" s="64"/>
      <c r="L95" s="64"/>
      <c r="M95" s="64"/>
    </row>
    <row r="96" spans="1:13" x14ac:dyDescent="0.25">
      <c r="A96" s="66" t="s">
        <v>213</v>
      </c>
      <c r="B96" s="62" t="s">
        <v>182</v>
      </c>
      <c r="C96" s="92">
        <v>1200</v>
      </c>
      <c r="D96" s="92">
        <v>0</v>
      </c>
      <c r="E96" s="62"/>
      <c r="F96" s="93">
        <f t="shared" si="7"/>
        <v>0.25531914893617019</v>
      </c>
      <c r="G96" s="93">
        <f t="shared" si="8"/>
        <v>0</v>
      </c>
      <c r="H96" s="64"/>
      <c r="L96" s="64"/>
      <c r="M96" s="64"/>
    </row>
    <row r="97" spans="1:14" x14ac:dyDescent="0.25">
      <c r="A97" s="66" t="s">
        <v>214</v>
      </c>
      <c r="B97" s="62" t="s">
        <v>184</v>
      </c>
      <c r="C97" s="92">
        <v>0</v>
      </c>
      <c r="D97" s="92">
        <v>1200</v>
      </c>
      <c r="E97" s="62"/>
      <c r="F97" s="93">
        <f t="shared" si="7"/>
        <v>0</v>
      </c>
      <c r="G97" s="93">
        <f t="shared" si="8"/>
        <v>0.25531914893617019</v>
      </c>
      <c r="H97" s="64"/>
      <c r="L97" s="64"/>
      <c r="M97" s="64"/>
    </row>
    <row r="98" spans="1:14" x14ac:dyDescent="0.25">
      <c r="A98" s="66" t="s">
        <v>215</v>
      </c>
      <c r="B98" s="62" t="s">
        <v>186</v>
      </c>
      <c r="C98" s="92">
        <v>2750</v>
      </c>
      <c r="D98" s="92">
        <v>2750</v>
      </c>
      <c r="E98" s="62"/>
      <c r="F98" s="93">
        <f t="shared" si="7"/>
        <v>0.58510638297872342</v>
      </c>
      <c r="G98" s="93">
        <f t="shared" si="8"/>
        <v>0.58510638297872342</v>
      </c>
      <c r="H98" s="64"/>
      <c r="L98" s="64"/>
      <c r="M98" s="64"/>
    </row>
    <row r="99" spans="1:14" x14ac:dyDescent="0.25">
      <c r="A99" s="66" t="s">
        <v>216</v>
      </c>
      <c r="B99" s="62" t="s">
        <v>188</v>
      </c>
      <c r="C99" s="92">
        <v>750</v>
      </c>
      <c r="D99" s="92">
        <v>750</v>
      </c>
      <c r="E99" s="62"/>
      <c r="F99" s="93">
        <f t="shared" si="7"/>
        <v>0.15957446808510639</v>
      </c>
      <c r="G99" s="93">
        <f t="shared" si="8"/>
        <v>0.15957446808510639</v>
      </c>
      <c r="H99" s="64"/>
      <c r="L99" s="64"/>
      <c r="M99" s="64"/>
    </row>
    <row r="100" spans="1:14" x14ac:dyDescent="0.25">
      <c r="A100" s="66" t="s">
        <v>217</v>
      </c>
      <c r="B100" s="101" t="s">
        <v>161</v>
      </c>
      <c r="C100" s="92">
        <f>SUM(C93:C99)</f>
        <v>4700</v>
      </c>
      <c r="D100" s="92">
        <f>SUM(D93:D99)</f>
        <v>4700</v>
      </c>
      <c r="E100" s="83"/>
      <c r="F100" s="95">
        <f t="shared" ref="F100" si="9">SUM(F93:F99)</f>
        <v>1</v>
      </c>
      <c r="G100" s="95">
        <f>SUM(G93:G99)</f>
        <v>1</v>
      </c>
      <c r="H100" s="64"/>
      <c r="L100" s="64"/>
      <c r="M100" s="64"/>
    </row>
    <row r="101" spans="1:14" hidden="1" outlineLevel="1" x14ac:dyDescent="0.25">
      <c r="A101" s="66" t="s">
        <v>218</v>
      </c>
      <c r="B101" s="102" t="s">
        <v>191</v>
      </c>
      <c r="C101" s="92"/>
      <c r="D101" s="92"/>
      <c r="E101" s="83"/>
      <c r="F101" s="93">
        <f t="shared" si="7"/>
        <v>0</v>
      </c>
      <c r="G101" s="93">
        <f t="shared" ref="G101:G110" si="10">IF($D$100=0,"",IF(D101="[for completion]","",D101/$D$100))</f>
        <v>0</v>
      </c>
      <c r="H101" s="64"/>
      <c r="L101" s="64"/>
      <c r="M101" s="64"/>
    </row>
    <row r="102" spans="1:14" hidden="1" outlineLevel="1" x14ac:dyDescent="0.25">
      <c r="A102" s="66" t="s">
        <v>219</v>
      </c>
      <c r="B102" s="102" t="s">
        <v>193</v>
      </c>
      <c r="C102" s="92"/>
      <c r="D102" s="92"/>
      <c r="E102" s="83"/>
      <c r="F102" s="93">
        <f t="shared" si="7"/>
        <v>0</v>
      </c>
      <c r="G102" s="93">
        <f t="shared" si="10"/>
        <v>0</v>
      </c>
      <c r="H102" s="64"/>
      <c r="L102" s="64"/>
      <c r="M102" s="64"/>
    </row>
    <row r="103" spans="1:14" hidden="1" outlineLevel="1" x14ac:dyDescent="0.25">
      <c r="A103" s="66" t="s">
        <v>220</v>
      </c>
      <c r="B103" s="102" t="s">
        <v>195</v>
      </c>
      <c r="C103" s="92"/>
      <c r="D103" s="92"/>
      <c r="E103" s="83"/>
      <c r="F103" s="93">
        <f t="shared" si="7"/>
        <v>0</v>
      </c>
      <c r="G103" s="93">
        <f t="shared" si="10"/>
        <v>0</v>
      </c>
      <c r="H103" s="64"/>
      <c r="L103" s="64"/>
      <c r="M103" s="64"/>
    </row>
    <row r="104" spans="1:14" hidden="1" outlineLevel="1" x14ac:dyDescent="0.25">
      <c r="A104" s="66" t="s">
        <v>221</v>
      </c>
      <c r="B104" s="102" t="s">
        <v>197</v>
      </c>
      <c r="C104" s="92"/>
      <c r="D104" s="92"/>
      <c r="E104" s="83"/>
      <c r="F104" s="93">
        <f t="shared" si="7"/>
        <v>0</v>
      </c>
      <c r="G104" s="93">
        <f t="shared" si="10"/>
        <v>0</v>
      </c>
      <c r="H104" s="64"/>
      <c r="L104" s="64"/>
      <c r="M104" s="64"/>
    </row>
    <row r="105" spans="1:14" hidden="1" outlineLevel="1" x14ac:dyDescent="0.25">
      <c r="A105" s="66" t="s">
        <v>222</v>
      </c>
      <c r="B105" s="102" t="s">
        <v>199</v>
      </c>
      <c r="C105" s="92"/>
      <c r="D105" s="92"/>
      <c r="E105" s="83"/>
      <c r="F105" s="93">
        <f t="shared" si="7"/>
        <v>0</v>
      </c>
      <c r="G105" s="93">
        <f t="shared" si="10"/>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7"/>
        <v>0</v>
      </c>
      <c r="G108" s="93">
        <f t="shared" si="10"/>
        <v>0</v>
      </c>
      <c r="H108" s="64"/>
      <c r="L108" s="64"/>
      <c r="M108" s="64"/>
    </row>
    <row r="109" spans="1:14" hidden="1" outlineLevel="1" x14ac:dyDescent="0.25">
      <c r="A109" s="66" t="s">
        <v>226</v>
      </c>
      <c r="B109" s="102"/>
      <c r="C109" s="92"/>
      <c r="D109" s="92"/>
      <c r="E109" s="83"/>
      <c r="F109" s="93">
        <f t="shared" si="7"/>
        <v>0</v>
      </c>
      <c r="G109" s="93">
        <f t="shared" si="10"/>
        <v>0</v>
      </c>
      <c r="H109" s="64"/>
      <c r="L109" s="64"/>
      <c r="M109" s="64"/>
    </row>
    <row r="110" spans="1:14" hidden="1" outlineLevel="1" x14ac:dyDescent="0.25">
      <c r="A110" s="66" t="s">
        <v>227</v>
      </c>
      <c r="B110" s="102"/>
      <c r="C110" s="92"/>
      <c r="D110" s="92"/>
      <c r="E110" s="83"/>
      <c r="F110" s="93">
        <f t="shared" si="7"/>
        <v>0</v>
      </c>
      <c r="G110" s="93">
        <f t="shared" si="10"/>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+'D.National Trasparency Template'!B185/1000000</f>
        <v>5638.0330642870995</v>
      </c>
      <c r="D112" s="92">
        <f>+C112</f>
        <v>5638.0330642870995</v>
      </c>
      <c r="E112" s="93"/>
      <c r="F112" s="93">
        <f t="shared" ref="F112:F123" si="11">IF($C$127=0,"",IF(C112="[for completion]","",C112/$C$127))</f>
        <v>1</v>
      </c>
      <c r="G112" s="93">
        <f t="shared" ref="G112:G123" si="12">IF($D$127=0,"",IF(D112="[for completion]","",D112/$D$127))</f>
        <v>1</v>
      </c>
      <c r="H112" s="64"/>
      <c r="I112" s="66"/>
      <c r="J112" s="66"/>
      <c r="K112" s="66"/>
      <c r="L112" s="64"/>
      <c r="M112" s="64"/>
      <c r="N112" s="64"/>
    </row>
    <row r="113" spans="1:14" s="103" customFormat="1" x14ac:dyDescent="0.25">
      <c r="A113" s="66" t="s">
        <v>235</v>
      </c>
      <c r="B113" s="83" t="s">
        <v>236</v>
      </c>
      <c r="C113" s="66">
        <v>0</v>
      </c>
      <c r="D113" s="92">
        <f t="shared" ref="D113:D126" si="13">+C113</f>
        <v>0</v>
      </c>
      <c r="E113" s="93"/>
      <c r="F113" s="93">
        <f t="shared" si="11"/>
        <v>0</v>
      </c>
      <c r="G113" s="93">
        <f t="shared" si="12"/>
        <v>0</v>
      </c>
      <c r="H113" s="64"/>
      <c r="I113" s="66"/>
      <c r="J113" s="66"/>
      <c r="K113" s="66"/>
      <c r="L113" s="64"/>
      <c r="M113" s="64"/>
      <c r="N113" s="64"/>
    </row>
    <row r="114" spans="1:14" s="103" customFormat="1" x14ac:dyDescent="0.25">
      <c r="A114" s="66" t="s">
        <v>237</v>
      </c>
      <c r="B114" s="83" t="s">
        <v>238</v>
      </c>
      <c r="C114" s="66">
        <v>0</v>
      </c>
      <c r="D114" s="92">
        <f t="shared" si="13"/>
        <v>0</v>
      </c>
      <c r="E114" s="93"/>
      <c r="F114" s="93">
        <f t="shared" si="11"/>
        <v>0</v>
      </c>
      <c r="G114" s="93">
        <f t="shared" si="12"/>
        <v>0</v>
      </c>
      <c r="H114" s="64"/>
      <c r="I114" s="66"/>
      <c r="J114" s="66"/>
      <c r="K114" s="66"/>
      <c r="L114" s="64"/>
      <c r="M114" s="64"/>
      <c r="N114" s="64"/>
    </row>
    <row r="115" spans="1:14" s="103" customFormat="1" x14ac:dyDescent="0.25">
      <c r="A115" s="66" t="s">
        <v>239</v>
      </c>
      <c r="B115" s="83" t="s">
        <v>240</v>
      </c>
      <c r="C115" s="66">
        <v>0</v>
      </c>
      <c r="D115" s="92">
        <f t="shared" si="13"/>
        <v>0</v>
      </c>
      <c r="E115" s="93"/>
      <c r="F115" s="93">
        <f t="shared" si="11"/>
        <v>0</v>
      </c>
      <c r="G115" s="93">
        <f t="shared" si="12"/>
        <v>0</v>
      </c>
      <c r="H115" s="64"/>
      <c r="I115" s="66"/>
      <c r="J115" s="66"/>
      <c r="K115" s="66"/>
      <c r="L115" s="64"/>
      <c r="M115" s="64"/>
      <c r="N115" s="64"/>
    </row>
    <row r="116" spans="1:14" s="103" customFormat="1" x14ac:dyDescent="0.25">
      <c r="A116" s="66" t="s">
        <v>241</v>
      </c>
      <c r="B116" s="83" t="s">
        <v>242</v>
      </c>
      <c r="C116" s="66">
        <v>0</v>
      </c>
      <c r="D116" s="92">
        <f t="shared" si="13"/>
        <v>0</v>
      </c>
      <c r="E116" s="93"/>
      <c r="F116" s="93">
        <f t="shared" si="11"/>
        <v>0</v>
      </c>
      <c r="G116" s="93">
        <f t="shared" si="12"/>
        <v>0</v>
      </c>
      <c r="H116" s="64"/>
      <c r="I116" s="66"/>
      <c r="J116" s="66"/>
      <c r="K116" s="66"/>
      <c r="L116" s="64"/>
      <c r="M116" s="64"/>
      <c r="N116" s="64"/>
    </row>
    <row r="117" spans="1:14" s="103" customFormat="1" x14ac:dyDescent="0.25">
      <c r="A117" s="66" t="s">
        <v>243</v>
      </c>
      <c r="B117" s="83" t="s">
        <v>244</v>
      </c>
      <c r="C117" s="66">
        <v>0</v>
      </c>
      <c r="D117" s="92">
        <f t="shared" si="13"/>
        <v>0</v>
      </c>
      <c r="E117" s="83"/>
      <c r="F117" s="93">
        <f t="shared" si="11"/>
        <v>0</v>
      </c>
      <c r="G117" s="93">
        <f t="shared" si="12"/>
        <v>0</v>
      </c>
      <c r="H117" s="64"/>
      <c r="I117" s="66"/>
      <c r="J117" s="66"/>
      <c r="K117" s="66"/>
      <c r="L117" s="64"/>
      <c r="M117" s="64"/>
      <c r="N117" s="64"/>
    </row>
    <row r="118" spans="1:14" x14ac:dyDescent="0.25">
      <c r="A118" s="66" t="s">
        <v>245</v>
      </c>
      <c r="B118" s="83" t="s">
        <v>246</v>
      </c>
      <c r="C118" s="66">
        <v>0</v>
      </c>
      <c r="D118" s="92">
        <f t="shared" si="13"/>
        <v>0</v>
      </c>
      <c r="E118" s="83"/>
      <c r="F118" s="93">
        <f t="shared" si="11"/>
        <v>0</v>
      </c>
      <c r="G118" s="93">
        <f t="shared" si="12"/>
        <v>0</v>
      </c>
      <c r="H118" s="64"/>
      <c r="L118" s="64"/>
      <c r="M118" s="64"/>
    </row>
    <row r="119" spans="1:14" x14ac:dyDescent="0.25">
      <c r="A119" s="66" t="s">
        <v>247</v>
      </c>
      <c r="B119" s="83" t="s">
        <v>248</v>
      </c>
      <c r="C119" s="66">
        <v>0</v>
      </c>
      <c r="D119" s="92">
        <f t="shared" si="13"/>
        <v>0</v>
      </c>
      <c r="E119" s="83"/>
      <c r="F119" s="93">
        <f t="shared" si="11"/>
        <v>0</v>
      </c>
      <c r="G119" s="93">
        <f t="shared" si="12"/>
        <v>0</v>
      </c>
      <c r="H119" s="64"/>
      <c r="L119" s="64"/>
      <c r="M119" s="64"/>
    </row>
    <row r="120" spans="1:14" x14ac:dyDescent="0.25">
      <c r="A120" s="66" t="s">
        <v>249</v>
      </c>
      <c r="B120" s="83" t="s">
        <v>250</v>
      </c>
      <c r="C120" s="66">
        <v>0</v>
      </c>
      <c r="D120" s="92">
        <f t="shared" si="13"/>
        <v>0</v>
      </c>
      <c r="E120" s="83"/>
      <c r="F120" s="93">
        <f t="shared" si="11"/>
        <v>0</v>
      </c>
      <c r="G120" s="93">
        <f t="shared" si="12"/>
        <v>0</v>
      </c>
      <c r="H120" s="64"/>
      <c r="L120" s="64"/>
      <c r="M120" s="64"/>
    </row>
    <row r="121" spans="1:14" x14ac:dyDescent="0.25">
      <c r="A121" s="66" t="s">
        <v>251</v>
      </c>
      <c r="B121" s="83" t="s">
        <v>252</v>
      </c>
      <c r="C121" s="66">
        <v>0</v>
      </c>
      <c r="D121" s="92">
        <f t="shared" si="13"/>
        <v>0</v>
      </c>
      <c r="E121" s="83"/>
      <c r="F121" s="93">
        <f t="shared" si="11"/>
        <v>0</v>
      </c>
      <c r="G121" s="93">
        <f t="shared" si="12"/>
        <v>0</v>
      </c>
      <c r="H121" s="64"/>
      <c r="L121" s="64"/>
      <c r="M121" s="64"/>
    </row>
    <row r="122" spans="1:14" x14ac:dyDescent="0.25">
      <c r="A122" s="66" t="s">
        <v>253</v>
      </c>
      <c r="B122" s="83" t="s">
        <v>254</v>
      </c>
      <c r="C122" s="66">
        <v>0</v>
      </c>
      <c r="D122" s="92">
        <f t="shared" si="13"/>
        <v>0</v>
      </c>
      <c r="E122" s="83"/>
      <c r="F122" s="93">
        <f t="shared" si="11"/>
        <v>0</v>
      </c>
      <c r="G122" s="93">
        <f t="shared" si="12"/>
        <v>0</v>
      </c>
      <c r="H122" s="64"/>
      <c r="L122" s="64"/>
      <c r="M122" s="64"/>
    </row>
    <row r="123" spans="1:14" x14ac:dyDescent="0.25">
      <c r="A123" s="66" t="s">
        <v>255</v>
      </c>
      <c r="B123" s="83" t="s">
        <v>256</v>
      </c>
      <c r="C123" s="66">
        <v>0</v>
      </c>
      <c r="D123" s="92">
        <f t="shared" si="13"/>
        <v>0</v>
      </c>
      <c r="E123" s="83"/>
      <c r="F123" s="93">
        <f t="shared" si="11"/>
        <v>0</v>
      </c>
      <c r="G123" s="93">
        <f t="shared" si="12"/>
        <v>0</v>
      </c>
      <c r="H123" s="64"/>
      <c r="L123" s="64"/>
      <c r="M123" s="64"/>
    </row>
    <row r="124" spans="1:14" x14ac:dyDescent="0.25">
      <c r="A124" s="66" t="s">
        <v>257</v>
      </c>
      <c r="B124" s="83" t="s">
        <v>258</v>
      </c>
      <c r="C124" s="66">
        <v>0</v>
      </c>
      <c r="D124" s="92">
        <f t="shared" si="13"/>
        <v>0</v>
      </c>
      <c r="E124" s="83"/>
      <c r="F124" s="93"/>
      <c r="G124" s="93"/>
      <c r="H124" s="64"/>
      <c r="L124" s="64"/>
      <c r="M124" s="64"/>
    </row>
    <row r="125" spans="1:14" x14ac:dyDescent="0.25">
      <c r="A125" s="66" t="s">
        <v>259</v>
      </c>
      <c r="B125" s="83" t="s">
        <v>260</v>
      </c>
      <c r="C125" s="66">
        <v>0</v>
      </c>
      <c r="D125" s="92">
        <f t="shared" si="13"/>
        <v>0</v>
      </c>
      <c r="E125" s="83"/>
      <c r="F125" s="93"/>
      <c r="G125" s="93"/>
      <c r="H125" s="64"/>
      <c r="L125" s="64"/>
      <c r="M125" s="64"/>
    </row>
    <row r="126" spans="1:14" x14ac:dyDescent="0.25">
      <c r="A126" s="66" t="s">
        <v>261</v>
      </c>
      <c r="B126" s="83" t="s">
        <v>159</v>
      </c>
      <c r="C126" s="66">
        <v>0</v>
      </c>
      <c r="D126" s="92">
        <f t="shared" si="13"/>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5638.0330642870995</v>
      </c>
      <c r="D127" s="92">
        <f>SUM(D112:D126)</f>
        <v>5638.0330642870995</v>
      </c>
      <c r="E127" s="83"/>
      <c r="F127" s="104">
        <f>SUM(F112:F126)</f>
        <v>1</v>
      </c>
      <c r="G127" s="104">
        <f>SUM(G112:G126)</f>
        <v>1</v>
      </c>
      <c r="H127" s="64"/>
      <c r="L127" s="64"/>
      <c r="M127" s="64"/>
    </row>
    <row r="128" spans="1:14" hidden="1" outlineLevel="1" x14ac:dyDescent="0.25">
      <c r="A128" s="66" t="s">
        <v>263</v>
      </c>
      <c r="B128" s="96" t="s">
        <v>163</v>
      </c>
      <c r="E128" s="83"/>
      <c r="F128" s="93">
        <f t="shared" ref="F128:F136" si="14">IF($C$127=0,"",IF(C128="[for completion]","",C128/$C$127))</f>
        <v>0</v>
      </c>
      <c r="G128" s="93">
        <f t="shared" ref="G128:G136" si="15">IF($D$127=0,"",IF(D128="[for completion]","",D128/$D$127))</f>
        <v>0</v>
      </c>
      <c r="H128" s="64"/>
      <c r="L128" s="64"/>
      <c r="M128" s="64"/>
    </row>
    <row r="129" spans="1:14" hidden="1" outlineLevel="1" x14ac:dyDescent="0.25">
      <c r="A129" s="66" t="s">
        <v>264</v>
      </c>
      <c r="B129" s="96" t="s">
        <v>163</v>
      </c>
      <c r="E129" s="83"/>
      <c r="F129" s="93">
        <f t="shared" si="14"/>
        <v>0</v>
      </c>
      <c r="G129" s="93">
        <f t="shared" si="15"/>
        <v>0</v>
      </c>
      <c r="H129" s="64"/>
      <c r="L129" s="64"/>
      <c r="M129" s="64"/>
    </row>
    <row r="130" spans="1:14" hidden="1" outlineLevel="1" x14ac:dyDescent="0.25">
      <c r="A130" s="66" t="s">
        <v>265</v>
      </c>
      <c r="B130" s="96" t="s">
        <v>163</v>
      </c>
      <c r="E130" s="83"/>
      <c r="F130" s="93">
        <f t="shared" si="14"/>
        <v>0</v>
      </c>
      <c r="G130" s="93">
        <f t="shared" si="15"/>
        <v>0</v>
      </c>
      <c r="H130" s="64"/>
      <c r="L130" s="64"/>
      <c r="M130" s="64"/>
    </row>
    <row r="131" spans="1:14" hidden="1" outlineLevel="1" x14ac:dyDescent="0.25">
      <c r="A131" s="66" t="s">
        <v>266</v>
      </c>
      <c r="B131" s="96" t="s">
        <v>163</v>
      </c>
      <c r="E131" s="83"/>
      <c r="F131" s="93">
        <f t="shared" si="14"/>
        <v>0</v>
      </c>
      <c r="G131" s="93">
        <f t="shared" si="15"/>
        <v>0</v>
      </c>
      <c r="H131" s="64"/>
      <c r="L131" s="64"/>
      <c r="M131" s="64"/>
    </row>
    <row r="132" spans="1:14" hidden="1" outlineLevel="1" x14ac:dyDescent="0.25">
      <c r="A132" s="66" t="s">
        <v>267</v>
      </c>
      <c r="B132" s="96" t="s">
        <v>163</v>
      </c>
      <c r="E132" s="83"/>
      <c r="F132" s="93">
        <f t="shared" si="14"/>
        <v>0</v>
      </c>
      <c r="G132" s="93">
        <f t="shared" si="15"/>
        <v>0</v>
      </c>
      <c r="H132" s="64"/>
      <c r="L132" s="64"/>
      <c r="M132" s="64"/>
    </row>
    <row r="133" spans="1:14" hidden="1" outlineLevel="1" x14ac:dyDescent="0.25">
      <c r="A133" s="66" t="s">
        <v>268</v>
      </c>
      <c r="B133" s="96" t="s">
        <v>163</v>
      </c>
      <c r="E133" s="83"/>
      <c r="F133" s="93">
        <f t="shared" si="14"/>
        <v>0</v>
      </c>
      <c r="G133" s="93">
        <f t="shared" si="15"/>
        <v>0</v>
      </c>
      <c r="H133" s="64"/>
      <c r="L133" s="64"/>
      <c r="M133" s="64"/>
    </row>
    <row r="134" spans="1:14" hidden="1" outlineLevel="1" x14ac:dyDescent="0.25">
      <c r="A134" s="66" t="s">
        <v>269</v>
      </c>
      <c r="B134" s="96" t="s">
        <v>163</v>
      </c>
      <c r="E134" s="83"/>
      <c r="F134" s="93">
        <f t="shared" si="14"/>
        <v>0</v>
      </c>
      <c r="G134" s="93">
        <f t="shared" si="15"/>
        <v>0</v>
      </c>
      <c r="H134" s="64"/>
      <c r="L134" s="64"/>
      <c r="M134" s="64"/>
    </row>
    <row r="135" spans="1:14" hidden="1" outlineLevel="1" x14ac:dyDescent="0.25">
      <c r="A135" s="66" t="s">
        <v>270</v>
      </c>
      <c r="B135" s="96" t="s">
        <v>163</v>
      </c>
      <c r="E135" s="83"/>
      <c r="F135" s="93">
        <f t="shared" si="14"/>
        <v>0</v>
      </c>
      <c r="G135" s="93">
        <f t="shared" si="15"/>
        <v>0</v>
      </c>
      <c r="H135" s="64"/>
      <c r="L135" s="64"/>
      <c r="M135" s="64"/>
    </row>
    <row r="136" spans="1:14" hidden="1" outlineLevel="1" x14ac:dyDescent="0.25">
      <c r="A136" s="66" t="s">
        <v>271</v>
      </c>
      <c r="B136" s="96" t="s">
        <v>163</v>
      </c>
      <c r="C136" s="97"/>
      <c r="D136" s="97"/>
      <c r="E136" s="97"/>
      <c r="F136" s="93">
        <f t="shared" si="14"/>
        <v>0</v>
      </c>
      <c r="G136" s="93">
        <f t="shared" si="15"/>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+'D.National Trasparency Template'!B71/1000000</f>
        <v>4700</v>
      </c>
      <c r="D138" s="92">
        <f>+C138</f>
        <v>4700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f t="shared" ref="D139:D152" si="16">+C139</f>
        <v>0</v>
      </c>
      <c r="E139" s="93"/>
      <c r="F139" s="93">
        <f t="shared" ref="F139:F152" si="17">IF($C$153=0,"",IF(C139="[for completion]","",C139/$C$153))</f>
        <v>0</v>
      </c>
      <c r="G139" s="93">
        <f t="shared" ref="G139:G152" si="18">IF($D$153=0,"",IF(D139="[for completion]","",D139/$D$153))</f>
        <v>0</v>
      </c>
      <c r="H139" s="64"/>
      <c r="I139" s="66"/>
      <c r="J139" s="66"/>
      <c r="K139" s="66"/>
      <c r="L139" s="64"/>
      <c r="M139" s="64"/>
      <c r="N139" s="64"/>
    </row>
    <row r="140" spans="1:14" s="103" customFormat="1" x14ac:dyDescent="0.25">
      <c r="A140" s="66" t="s">
        <v>275</v>
      </c>
      <c r="B140" s="83" t="s">
        <v>238</v>
      </c>
      <c r="C140" s="66">
        <v>0</v>
      </c>
      <c r="D140" s="92">
        <f t="shared" si="16"/>
        <v>0</v>
      </c>
      <c r="E140" s="93"/>
      <c r="F140" s="93">
        <f t="shared" si="17"/>
        <v>0</v>
      </c>
      <c r="G140" s="93">
        <f t="shared" si="18"/>
        <v>0</v>
      </c>
      <c r="H140" s="64"/>
      <c r="I140" s="66"/>
      <c r="J140" s="66"/>
      <c r="K140" s="66"/>
      <c r="L140" s="64"/>
      <c r="M140" s="64"/>
      <c r="N140" s="64"/>
    </row>
    <row r="141" spans="1:14" s="103" customFormat="1" x14ac:dyDescent="0.25">
      <c r="A141" s="66" t="s">
        <v>276</v>
      </c>
      <c r="B141" s="83" t="s">
        <v>240</v>
      </c>
      <c r="C141" s="66">
        <v>0</v>
      </c>
      <c r="D141" s="92">
        <f t="shared" si="16"/>
        <v>0</v>
      </c>
      <c r="E141" s="93"/>
      <c r="F141" s="93">
        <f t="shared" si="17"/>
        <v>0</v>
      </c>
      <c r="G141" s="93">
        <f t="shared" si="18"/>
        <v>0</v>
      </c>
      <c r="H141" s="64"/>
      <c r="I141" s="66"/>
      <c r="J141" s="66"/>
      <c r="K141" s="66"/>
      <c r="L141" s="64"/>
      <c r="M141" s="64"/>
      <c r="N141" s="64"/>
    </row>
    <row r="142" spans="1:14" s="103" customFormat="1" x14ac:dyDescent="0.25">
      <c r="A142" s="66" t="s">
        <v>277</v>
      </c>
      <c r="B142" s="83" t="s">
        <v>242</v>
      </c>
      <c r="C142" s="66">
        <v>0</v>
      </c>
      <c r="D142" s="92">
        <f t="shared" si="16"/>
        <v>0</v>
      </c>
      <c r="E142" s="93"/>
      <c r="F142" s="93">
        <f t="shared" si="17"/>
        <v>0</v>
      </c>
      <c r="G142" s="93">
        <f t="shared" si="18"/>
        <v>0</v>
      </c>
      <c r="H142" s="64"/>
      <c r="I142" s="66"/>
      <c r="J142" s="66"/>
      <c r="K142" s="66"/>
      <c r="L142" s="64"/>
      <c r="M142" s="64"/>
      <c r="N142" s="64"/>
    </row>
    <row r="143" spans="1:14" s="103" customFormat="1" x14ac:dyDescent="0.25">
      <c r="A143" s="66" t="s">
        <v>278</v>
      </c>
      <c r="B143" s="83" t="s">
        <v>244</v>
      </c>
      <c r="C143" s="66">
        <v>0</v>
      </c>
      <c r="D143" s="92">
        <f t="shared" si="16"/>
        <v>0</v>
      </c>
      <c r="E143" s="83"/>
      <c r="F143" s="93">
        <f t="shared" si="17"/>
        <v>0</v>
      </c>
      <c r="G143" s="93">
        <f t="shared" si="18"/>
        <v>0</v>
      </c>
      <c r="H143" s="64"/>
      <c r="I143" s="66"/>
      <c r="J143" s="66"/>
      <c r="K143" s="66"/>
      <c r="L143" s="64"/>
      <c r="M143" s="64"/>
      <c r="N143" s="64"/>
    </row>
    <row r="144" spans="1:14" x14ac:dyDescent="0.25">
      <c r="A144" s="66" t="s">
        <v>279</v>
      </c>
      <c r="B144" s="83" t="s">
        <v>246</v>
      </c>
      <c r="C144" s="66">
        <v>0</v>
      </c>
      <c r="D144" s="92">
        <f t="shared" si="16"/>
        <v>0</v>
      </c>
      <c r="E144" s="83"/>
      <c r="F144" s="93">
        <f t="shared" si="17"/>
        <v>0</v>
      </c>
      <c r="G144" s="93">
        <f t="shared" si="18"/>
        <v>0</v>
      </c>
      <c r="H144" s="64"/>
      <c r="L144" s="64"/>
      <c r="M144" s="64"/>
    </row>
    <row r="145" spans="1:13" x14ac:dyDescent="0.25">
      <c r="A145" s="66" t="s">
        <v>280</v>
      </c>
      <c r="B145" s="83" t="s">
        <v>248</v>
      </c>
      <c r="C145" s="66">
        <v>0</v>
      </c>
      <c r="D145" s="92">
        <f t="shared" si="16"/>
        <v>0</v>
      </c>
      <c r="E145" s="83"/>
      <c r="F145" s="93">
        <f t="shared" si="17"/>
        <v>0</v>
      </c>
      <c r="G145" s="93">
        <f t="shared" si="18"/>
        <v>0</v>
      </c>
      <c r="H145" s="64"/>
      <c r="L145" s="64"/>
      <c r="M145" s="64"/>
    </row>
    <row r="146" spans="1:13" x14ac:dyDescent="0.25">
      <c r="A146" s="66" t="s">
        <v>281</v>
      </c>
      <c r="B146" s="83" t="s">
        <v>250</v>
      </c>
      <c r="C146" s="66">
        <v>0</v>
      </c>
      <c r="D146" s="92">
        <f t="shared" si="16"/>
        <v>0</v>
      </c>
      <c r="E146" s="83"/>
      <c r="F146" s="93">
        <f t="shared" si="17"/>
        <v>0</v>
      </c>
      <c r="G146" s="93">
        <f t="shared" si="18"/>
        <v>0</v>
      </c>
      <c r="H146" s="64"/>
      <c r="L146" s="64"/>
      <c r="M146" s="64"/>
    </row>
    <row r="147" spans="1:13" x14ac:dyDescent="0.25">
      <c r="A147" s="66" t="s">
        <v>282</v>
      </c>
      <c r="B147" s="83" t="s">
        <v>252</v>
      </c>
      <c r="C147" s="66">
        <v>0</v>
      </c>
      <c r="D147" s="92">
        <f t="shared" si="16"/>
        <v>0</v>
      </c>
      <c r="E147" s="83"/>
      <c r="F147" s="93">
        <f t="shared" si="17"/>
        <v>0</v>
      </c>
      <c r="G147" s="93">
        <f t="shared" si="18"/>
        <v>0</v>
      </c>
      <c r="H147" s="64"/>
      <c r="L147" s="64"/>
      <c r="M147" s="64"/>
    </row>
    <row r="148" spans="1:13" x14ac:dyDescent="0.25">
      <c r="A148" s="66" t="s">
        <v>283</v>
      </c>
      <c r="B148" s="83" t="s">
        <v>254</v>
      </c>
      <c r="C148" s="66">
        <v>0</v>
      </c>
      <c r="D148" s="92">
        <f t="shared" si="16"/>
        <v>0</v>
      </c>
      <c r="E148" s="83"/>
      <c r="F148" s="93">
        <f t="shared" si="17"/>
        <v>0</v>
      </c>
      <c r="G148" s="93">
        <f t="shared" si="18"/>
        <v>0</v>
      </c>
      <c r="H148" s="64"/>
      <c r="L148" s="64"/>
      <c r="M148" s="64"/>
    </row>
    <row r="149" spans="1:13" x14ac:dyDescent="0.25">
      <c r="A149" s="66" t="s">
        <v>284</v>
      </c>
      <c r="B149" s="83" t="s">
        <v>256</v>
      </c>
      <c r="C149" s="66">
        <v>0</v>
      </c>
      <c r="D149" s="92">
        <f t="shared" si="16"/>
        <v>0</v>
      </c>
      <c r="E149" s="83"/>
      <c r="F149" s="93">
        <f t="shared" si="17"/>
        <v>0</v>
      </c>
      <c r="G149" s="93">
        <f t="shared" si="18"/>
        <v>0</v>
      </c>
      <c r="H149" s="64"/>
      <c r="L149" s="64"/>
      <c r="M149" s="64"/>
    </row>
    <row r="150" spans="1:13" x14ac:dyDescent="0.25">
      <c r="A150" s="66" t="s">
        <v>285</v>
      </c>
      <c r="B150" s="83" t="s">
        <v>258</v>
      </c>
      <c r="C150" s="66">
        <v>0</v>
      </c>
      <c r="D150" s="92">
        <f t="shared" si="16"/>
        <v>0</v>
      </c>
      <c r="E150" s="83"/>
      <c r="F150" s="93">
        <f t="shared" si="17"/>
        <v>0</v>
      </c>
      <c r="G150" s="93">
        <f t="shared" si="18"/>
        <v>0</v>
      </c>
      <c r="H150" s="64"/>
      <c r="L150" s="64"/>
      <c r="M150" s="64"/>
    </row>
    <row r="151" spans="1:13" x14ac:dyDescent="0.25">
      <c r="A151" s="66" t="s">
        <v>286</v>
      </c>
      <c r="B151" s="83" t="s">
        <v>260</v>
      </c>
      <c r="C151" s="66">
        <v>0</v>
      </c>
      <c r="D151" s="92">
        <f t="shared" si="16"/>
        <v>0</v>
      </c>
      <c r="E151" s="83"/>
      <c r="F151" s="93">
        <f t="shared" si="17"/>
        <v>0</v>
      </c>
      <c r="G151" s="93">
        <f t="shared" si="18"/>
        <v>0</v>
      </c>
      <c r="H151" s="64"/>
      <c r="L151" s="64"/>
      <c r="M151" s="64"/>
    </row>
    <row r="152" spans="1:13" x14ac:dyDescent="0.25">
      <c r="A152" s="66" t="s">
        <v>287</v>
      </c>
      <c r="B152" s="83" t="s">
        <v>159</v>
      </c>
      <c r="C152" s="66">
        <v>0</v>
      </c>
      <c r="D152" s="92">
        <f t="shared" si="16"/>
        <v>0</v>
      </c>
      <c r="E152" s="83"/>
      <c r="F152" s="93">
        <f t="shared" si="17"/>
        <v>0</v>
      </c>
      <c r="G152" s="93">
        <f t="shared" si="18"/>
        <v>0</v>
      </c>
      <c r="H152" s="64"/>
      <c r="L152" s="64"/>
      <c r="M152" s="64"/>
    </row>
    <row r="153" spans="1:13" x14ac:dyDescent="0.25">
      <c r="A153" s="66" t="s">
        <v>288</v>
      </c>
      <c r="B153" s="101" t="s">
        <v>161</v>
      </c>
      <c r="C153" s="92">
        <f>SUM(C138:C152)</f>
        <v>4700</v>
      </c>
      <c r="D153" s="92">
        <f>SUM(D138:D152)</f>
        <v>4700</v>
      </c>
      <c r="E153" s="83"/>
      <c r="F153" s="104">
        <f>SUM(F138:F152)</f>
        <v>1</v>
      </c>
      <c r="G153" s="104">
        <f>SUM(G138:G152)</f>
        <v>1</v>
      </c>
      <c r="H153" s="64"/>
      <c r="L153" s="64"/>
      <c r="M153" s="64"/>
    </row>
    <row r="154" spans="1:13" hidden="1" outlineLevel="1" x14ac:dyDescent="0.25">
      <c r="A154" s="66" t="s">
        <v>289</v>
      </c>
      <c r="B154" s="96" t="s">
        <v>163</v>
      </c>
      <c r="E154" s="83"/>
      <c r="F154" s="93">
        <f t="shared" ref="F154:F162" si="19">IF($C$153=0,"",IF(C154="[for completion]","",C154/$C$153))</f>
        <v>0</v>
      </c>
      <c r="G154" s="93">
        <f t="shared" ref="G154:G162" si="20">IF($D$153=0,"",IF(D154="[for completion]","",D154/$D$153))</f>
        <v>0</v>
      </c>
      <c r="H154" s="64"/>
      <c r="L154" s="64"/>
      <c r="M154" s="64"/>
    </row>
    <row r="155" spans="1:13" hidden="1" outlineLevel="1" x14ac:dyDescent="0.25">
      <c r="A155" s="66" t="s">
        <v>290</v>
      </c>
      <c r="B155" s="96" t="s">
        <v>163</v>
      </c>
      <c r="E155" s="83"/>
      <c r="F155" s="93">
        <f t="shared" si="19"/>
        <v>0</v>
      </c>
      <c r="G155" s="93">
        <f t="shared" si="20"/>
        <v>0</v>
      </c>
      <c r="H155" s="64"/>
      <c r="L155" s="64"/>
      <c r="M155" s="64"/>
    </row>
    <row r="156" spans="1:13" hidden="1" outlineLevel="1" x14ac:dyDescent="0.25">
      <c r="A156" s="66" t="s">
        <v>291</v>
      </c>
      <c r="B156" s="96" t="s">
        <v>163</v>
      </c>
      <c r="E156" s="83"/>
      <c r="F156" s="93">
        <f t="shared" si="19"/>
        <v>0</v>
      </c>
      <c r="G156" s="93">
        <f t="shared" si="20"/>
        <v>0</v>
      </c>
      <c r="H156" s="64"/>
      <c r="L156" s="64"/>
      <c r="M156" s="64"/>
    </row>
    <row r="157" spans="1:13" hidden="1" outlineLevel="1" x14ac:dyDescent="0.25">
      <c r="A157" s="66" t="s">
        <v>292</v>
      </c>
      <c r="B157" s="96" t="s">
        <v>163</v>
      </c>
      <c r="E157" s="83"/>
      <c r="F157" s="93">
        <f t="shared" si="19"/>
        <v>0</v>
      </c>
      <c r="G157" s="93">
        <f t="shared" si="20"/>
        <v>0</v>
      </c>
      <c r="H157" s="64"/>
      <c r="L157" s="64"/>
      <c r="M157" s="64"/>
    </row>
    <row r="158" spans="1:13" hidden="1" outlineLevel="1" x14ac:dyDescent="0.25">
      <c r="A158" s="66" t="s">
        <v>293</v>
      </c>
      <c r="B158" s="96" t="s">
        <v>163</v>
      </c>
      <c r="E158" s="83"/>
      <c r="F158" s="93">
        <f t="shared" si="19"/>
        <v>0</v>
      </c>
      <c r="G158" s="93">
        <f t="shared" si="20"/>
        <v>0</v>
      </c>
      <c r="H158" s="64"/>
      <c r="L158" s="64"/>
      <c r="M158" s="64"/>
    </row>
    <row r="159" spans="1:13" hidden="1" outlineLevel="1" x14ac:dyDescent="0.25">
      <c r="A159" s="66" t="s">
        <v>294</v>
      </c>
      <c r="B159" s="96" t="s">
        <v>163</v>
      </c>
      <c r="E159" s="83"/>
      <c r="F159" s="93">
        <f t="shared" si="19"/>
        <v>0</v>
      </c>
      <c r="G159" s="93">
        <f t="shared" si="20"/>
        <v>0</v>
      </c>
      <c r="H159" s="64"/>
      <c r="L159" s="64"/>
      <c r="M159" s="64"/>
    </row>
    <row r="160" spans="1:13" hidden="1" outlineLevel="1" x14ac:dyDescent="0.25">
      <c r="A160" s="66" t="s">
        <v>295</v>
      </c>
      <c r="B160" s="96" t="s">
        <v>163</v>
      </c>
      <c r="E160" s="83"/>
      <c r="F160" s="93">
        <f t="shared" si="19"/>
        <v>0</v>
      </c>
      <c r="G160" s="93">
        <f t="shared" si="20"/>
        <v>0</v>
      </c>
      <c r="H160" s="64"/>
      <c r="L160" s="64"/>
      <c r="M160" s="64"/>
    </row>
    <row r="161" spans="1:13" hidden="1" outlineLevel="1" x14ac:dyDescent="0.25">
      <c r="A161" s="66" t="s">
        <v>296</v>
      </c>
      <c r="B161" s="96" t="s">
        <v>163</v>
      </c>
      <c r="E161" s="83"/>
      <c r="F161" s="93">
        <f t="shared" si="19"/>
        <v>0</v>
      </c>
      <c r="G161" s="93">
        <f t="shared" si="20"/>
        <v>0</v>
      </c>
      <c r="H161" s="64"/>
      <c r="L161" s="64"/>
      <c r="M161" s="64"/>
    </row>
    <row r="162" spans="1:13" hidden="1" outlineLevel="1" x14ac:dyDescent="0.25">
      <c r="A162" s="66" t="s">
        <v>297</v>
      </c>
      <c r="B162" s="96" t="s">
        <v>163</v>
      </c>
      <c r="C162" s="97"/>
      <c r="D162" s="97"/>
      <c r="E162" s="97"/>
      <c r="F162" s="93">
        <f t="shared" si="19"/>
        <v>0</v>
      </c>
      <c r="G162" s="93">
        <f t="shared" si="20"/>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3500</v>
      </c>
      <c r="D164" s="238">
        <f>+C164</f>
        <v>3500</v>
      </c>
      <c r="E164" s="105"/>
      <c r="F164" s="105">
        <f>IF($C$167=0,"",IF(C164="[for completion]","",C164/$C$167))</f>
        <v>0.74468085106382975</v>
      </c>
      <c r="G164" s="105">
        <f t="shared" ref="G164" si="21">IF($D$167=0,"",IF(D164="[for completion]","",D164/$D$167))</f>
        <v>0.74468085106382975</v>
      </c>
      <c r="H164" s="64"/>
      <c r="L164" s="64"/>
      <c r="M164" s="64"/>
    </row>
    <row r="165" spans="1:13" x14ac:dyDescent="0.25">
      <c r="A165" s="66" t="s">
        <v>302</v>
      </c>
      <c r="B165" s="64" t="s">
        <v>303</v>
      </c>
      <c r="C165" s="92">
        <v>1200</v>
      </c>
      <c r="D165" s="92">
        <f t="shared" ref="D165:D166" si="22">+C165</f>
        <v>1200</v>
      </c>
      <c r="E165" s="105"/>
      <c r="F165" s="105">
        <f t="shared" ref="F165:F166" si="23">IF($C$167=0,"",IF(C165="[for completion]","",C165/$C$167))</f>
        <v>0.25531914893617019</v>
      </c>
      <c r="G165" s="105">
        <f>IF($D$167=0,"",IF(D165="[for completion]","",D165/$D$167))</f>
        <v>0.25531914893617019</v>
      </c>
      <c r="H165" s="64"/>
      <c r="L165" s="64"/>
      <c r="M165" s="64"/>
    </row>
    <row r="166" spans="1:13" x14ac:dyDescent="0.25">
      <c r="A166" s="66" t="s">
        <v>304</v>
      </c>
      <c r="B166" s="64" t="s">
        <v>159</v>
      </c>
      <c r="C166" s="92">
        <v>0</v>
      </c>
      <c r="D166" s="92">
        <f t="shared" si="22"/>
        <v>0</v>
      </c>
      <c r="E166" s="105"/>
      <c r="F166" s="105">
        <f t="shared" si="23"/>
        <v>0</v>
      </c>
      <c r="G166" s="105">
        <f t="shared" ref="G166" si="24">IF($D$167=0,"",IF(D166="[for completion]","",D166/$D$167))</f>
        <v>0</v>
      </c>
      <c r="H166" s="64"/>
      <c r="L166" s="64"/>
      <c r="M166" s="64"/>
    </row>
    <row r="167" spans="1:13" x14ac:dyDescent="0.25">
      <c r="A167" s="66" t="s">
        <v>305</v>
      </c>
      <c r="B167" s="106" t="s">
        <v>161</v>
      </c>
      <c r="C167" s="92">
        <f>SUM(C164:C166)</f>
        <v>4700</v>
      </c>
      <c r="D167" s="92">
        <f>SUM(D164:D166)</f>
        <v>4700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856.82820850709993</v>
      </c>
      <c r="D174" s="80"/>
      <c r="E174" s="72"/>
      <c r="F174" s="93">
        <f>IF($C$179=0,"",IF(C174="[for completion]","",C174/$C$179))</f>
        <v>1</v>
      </c>
      <c r="G174" s="93"/>
      <c r="H174" s="64"/>
      <c r="L174" s="64"/>
      <c r="M174" s="64"/>
    </row>
    <row r="175" spans="1:13" ht="30.75" customHeight="1" x14ac:dyDescent="0.25">
      <c r="A175" s="66" t="s">
        <v>9</v>
      </c>
      <c r="B175" s="83" t="s">
        <v>1604</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25">IF($C$179=0,"",IF(C177="[for completion]","",C177/$C$179))</f>
        <v>0</v>
      </c>
      <c r="G177" s="93"/>
      <c r="H177" s="64"/>
      <c r="L177" s="64"/>
      <c r="M177" s="64"/>
    </row>
    <row r="178" spans="1:13" x14ac:dyDescent="0.25">
      <c r="A178" s="66" t="s">
        <v>319</v>
      </c>
      <c r="B178" s="83" t="s">
        <v>159</v>
      </c>
      <c r="C178" s="66">
        <v>0</v>
      </c>
      <c r="E178" s="95"/>
      <c r="F178" s="93">
        <f t="shared" si="25"/>
        <v>0</v>
      </c>
      <c r="G178" s="93"/>
      <c r="H178" s="64"/>
      <c r="L178" s="64"/>
      <c r="M178" s="64"/>
    </row>
    <row r="179" spans="1:13" x14ac:dyDescent="0.25">
      <c r="A179" s="66" t="s">
        <v>10</v>
      </c>
      <c r="B179" s="101" t="s">
        <v>161</v>
      </c>
      <c r="C179" s="92">
        <f>SUM(C174:C178)</f>
        <v>856.82820850709993</v>
      </c>
      <c r="E179" s="95"/>
      <c r="F179" s="95">
        <f>SUM(F174:F178)</f>
        <v>1</v>
      </c>
      <c r="G179" s="93"/>
      <c r="H179" s="64"/>
      <c r="L179" s="64"/>
      <c r="M179" s="64"/>
    </row>
    <row r="180" spans="1:13" hidden="1" outlineLevel="1" x14ac:dyDescent="0.25">
      <c r="A180" s="66" t="s">
        <v>320</v>
      </c>
      <c r="B180" s="107" t="s">
        <v>321</v>
      </c>
      <c r="E180" s="95"/>
      <c r="F180" s="93">
        <f t="shared" si="25"/>
        <v>0</v>
      </c>
      <c r="G180" s="93"/>
      <c r="H180" s="64"/>
      <c r="L180" s="64"/>
      <c r="M180" s="64"/>
    </row>
    <row r="181" spans="1:13" s="107" customFormat="1" ht="30" hidden="1" outlineLevel="1" x14ac:dyDescent="0.25">
      <c r="A181" s="66" t="s">
        <v>322</v>
      </c>
      <c r="B181" s="107" t="s">
        <v>323</v>
      </c>
      <c r="F181" s="93">
        <f t="shared" si="25"/>
        <v>0</v>
      </c>
    </row>
    <row r="182" spans="1:13" ht="30" hidden="1" outlineLevel="1" x14ac:dyDescent="0.25">
      <c r="A182" s="66" t="s">
        <v>324</v>
      </c>
      <c r="B182" s="107" t="s">
        <v>325</v>
      </c>
      <c r="E182" s="95"/>
      <c r="F182" s="93">
        <f t="shared" si="25"/>
        <v>0</v>
      </c>
      <c r="G182" s="93"/>
      <c r="H182" s="64"/>
      <c r="L182" s="64"/>
      <c r="M182" s="64"/>
    </row>
    <row r="183" spans="1:13" hidden="1" outlineLevel="1" x14ac:dyDescent="0.25">
      <c r="A183" s="66" t="s">
        <v>326</v>
      </c>
      <c r="B183" s="107" t="s">
        <v>327</v>
      </c>
      <c r="E183" s="95"/>
      <c r="F183" s="93">
        <f t="shared" si="25"/>
        <v>0</v>
      </c>
      <c r="G183" s="93"/>
      <c r="H183" s="64"/>
      <c r="L183" s="64"/>
      <c r="M183" s="64"/>
    </row>
    <row r="184" spans="1:13" s="107" customFormat="1" ht="30" hidden="1" outlineLevel="1" x14ac:dyDescent="0.25">
      <c r="A184" s="66" t="s">
        <v>328</v>
      </c>
      <c r="B184" s="107" t="s">
        <v>329</v>
      </c>
      <c r="F184" s="93">
        <f t="shared" si="25"/>
        <v>0</v>
      </c>
    </row>
    <row r="185" spans="1:13" ht="30" hidden="1" outlineLevel="1" x14ac:dyDescent="0.25">
      <c r="A185" s="66" t="s">
        <v>330</v>
      </c>
      <c r="B185" s="107" t="s">
        <v>331</v>
      </c>
      <c r="E185" s="95"/>
      <c r="F185" s="93">
        <f t="shared" si="25"/>
        <v>0</v>
      </c>
      <c r="G185" s="93"/>
      <c r="H185" s="64"/>
      <c r="L185" s="64"/>
      <c r="M185" s="64"/>
    </row>
    <row r="186" spans="1:13" hidden="1" outlineLevel="1" x14ac:dyDescent="0.25">
      <c r="A186" s="66" t="s">
        <v>332</v>
      </c>
      <c r="B186" s="107" t="s">
        <v>333</v>
      </c>
      <c r="E186" s="95"/>
      <c r="F186" s="93">
        <f t="shared" si="25"/>
        <v>0</v>
      </c>
      <c r="G186" s="93"/>
      <c r="H186" s="64"/>
      <c r="L186" s="64"/>
      <c r="M186" s="64"/>
    </row>
    <row r="187" spans="1:13" hidden="1" outlineLevel="1" x14ac:dyDescent="0.25">
      <c r="A187" s="66" t="s">
        <v>334</v>
      </c>
      <c r="B187" s="107" t="s">
        <v>335</v>
      </c>
      <c r="E187" s="95"/>
      <c r="F187" s="93">
        <f t="shared" si="25"/>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 t="shared" ref="F191" si="26">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92">
        <v>856.82820850709993</v>
      </c>
      <c r="E193" s="92"/>
      <c r="F193" s="93">
        <f t="shared" ref="F193:F206" si="27">IF($C$208=0,"",IF(C193="[for completion]","",C193/$C$208))</f>
        <v>1</v>
      </c>
      <c r="G193" s="93"/>
      <c r="H193" s="64"/>
      <c r="L193" s="64"/>
      <c r="M193" s="64"/>
    </row>
    <row r="194" spans="1:13" x14ac:dyDescent="0.25">
      <c r="A194" s="66" t="s">
        <v>343</v>
      </c>
      <c r="B194" s="83" t="s">
        <v>344</v>
      </c>
      <c r="C194" s="92">
        <v>0</v>
      </c>
      <c r="E194" s="95"/>
      <c r="F194" s="93">
        <f t="shared" si="27"/>
        <v>0</v>
      </c>
      <c r="G194" s="95"/>
      <c r="H194" s="64"/>
      <c r="L194" s="64"/>
      <c r="M194" s="64"/>
    </row>
    <row r="195" spans="1:13" x14ac:dyDescent="0.25">
      <c r="A195" s="66" t="s">
        <v>345</v>
      </c>
      <c r="B195" s="83" t="s">
        <v>346</v>
      </c>
      <c r="C195" s="92">
        <v>0</v>
      </c>
      <c r="E195" s="95"/>
      <c r="F195" s="93">
        <f t="shared" si="27"/>
        <v>0</v>
      </c>
      <c r="G195" s="95"/>
      <c r="H195" s="64"/>
      <c r="L195" s="64"/>
      <c r="M195" s="64"/>
    </row>
    <row r="196" spans="1:13" x14ac:dyDescent="0.25">
      <c r="A196" s="66" t="s">
        <v>347</v>
      </c>
      <c r="B196" s="83" t="s">
        <v>348</v>
      </c>
      <c r="C196" s="92">
        <v>0</v>
      </c>
      <c r="E196" s="95"/>
      <c r="F196" s="93">
        <f t="shared" si="27"/>
        <v>0</v>
      </c>
      <c r="G196" s="95"/>
      <c r="H196" s="64"/>
      <c r="L196" s="64"/>
      <c r="M196" s="64"/>
    </row>
    <row r="197" spans="1:13" x14ac:dyDescent="0.25">
      <c r="A197" s="66" t="s">
        <v>349</v>
      </c>
      <c r="B197" s="83" t="s">
        <v>350</v>
      </c>
      <c r="C197" s="92">
        <v>0</v>
      </c>
      <c r="E197" s="95"/>
      <c r="F197" s="93">
        <f t="shared" si="27"/>
        <v>0</v>
      </c>
      <c r="G197" s="95"/>
      <c r="H197" s="64"/>
      <c r="L197" s="64"/>
      <c r="M197" s="64"/>
    </row>
    <row r="198" spans="1:13" x14ac:dyDescent="0.25">
      <c r="A198" s="66" t="s">
        <v>351</v>
      </c>
      <c r="B198" s="83" t="s">
        <v>352</v>
      </c>
      <c r="C198" s="92">
        <v>0</v>
      </c>
      <c r="E198" s="95"/>
      <c r="F198" s="93">
        <f t="shared" si="27"/>
        <v>0</v>
      </c>
      <c r="G198" s="95"/>
      <c r="H198" s="64"/>
      <c r="L198" s="64"/>
      <c r="M198" s="64"/>
    </row>
    <row r="199" spans="1:13" x14ac:dyDescent="0.25">
      <c r="A199" s="66" t="s">
        <v>353</v>
      </c>
      <c r="B199" s="83" t="s">
        <v>354</v>
      </c>
      <c r="C199" s="92">
        <v>0</v>
      </c>
      <c r="E199" s="95"/>
      <c r="F199" s="93">
        <f t="shared" si="27"/>
        <v>0</v>
      </c>
      <c r="G199" s="95"/>
      <c r="H199" s="64"/>
      <c r="L199" s="64"/>
      <c r="M199" s="64"/>
    </row>
    <row r="200" spans="1:13" x14ac:dyDescent="0.25">
      <c r="A200" s="66" t="s">
        <v>355</v>
      </c>
      <c r="B200" s="83" t="s">
        <v>12</v>
      </c>
      <c r="C200" s="92">
        <v>0</v>
      </c>
      <c r="E200" s="95"/>
      <c r="F200" s="93">
        <f t="shared" si="27"/>
        <v>0</v>
      </c>
      <c r="G200" s="95"/>
      <c r="H200" s="64"/>
      <c r="L200" s="64"/>
      <c r="M200" s="64"/>
    </row>
    <row r="201" spans="1:13" x14ac:dyDescent="0.25">
      <c r="A201" s="66" t="s">
        <v>356</v>
      </c>
      <c r="B201" s="83" t="s">
        <v>357</v>
      </c>
      <c r="C201" s="92">
        <v>0</v>
      </c>
      <c r="E201" s="95"/>
      <c r="F201" s="93">
        <f t="shared" si="27"/>
        <v>0</v>
      </c>
      <c r="G201" s="95"/>
      <c r="H201" s="64"/>
      <c r="L201" s="64"/>
      <c r="M201" s="64"/>
    </row>
    <row r="202" spans="1:13" x14ac:dyDescent="0.25">
      <c r="A202" s="66" t="s">
        <v>358</v>
      </c>
      <c r="B202" s="83" t="s">
        <v>359</v>
      </c>
      <c r="C202" s="92">
        <v>0</v>
      </c>
      <c r="E202" s="95"/>
      <c r="F202" s="93">
        <f t="shared" si="27"/>
        <v>0</v>
      </c>
      <c r="G202" s="95"/>
      <c r="H202" s="64"/>
      <c r="L202" s="64"/>
      <c r="M202" s="64"/>
    </row>
    <row r="203" spans="1:13" x14ac:dyDescent="0.25">
      <c r="A203" s="66" t="s">
        <v>360</v>
      </c>
      <c r="B203" s="83" t="s">
        <v>361</v>
      </c>
      <c r="C203" s="92">
        <v>0</v>
      </c>
      <c r="E203" s="95"/>
      <c r="F203" s="93">
        <f t="shared" si="27"/>
        <v>0</v>
      </c>
      <c r="G203" s="95"/>
      <c r="H203" s="64"/>
      <c r="L203" s="64"/>
      <c r="M203" s="64"/>
    </row>
    <row r="204" spans="1:13" x14ac:dyDescent="0.25">
      <c r="A204" s="66" t="s">
        <v>362</v>
      </c>
      <c r="B204" s="83" t="s">
        <v>363</v>
      </c>
      <c r="C204" s="92">
        <v>0</v>
      </c>
      <c r="E204" s="95"/>
      <c r="F204" s="93">
        <f t="shared" si="27"/>
        <v>0</v>
      </c>
      <c r="G204" s="95"/>
      <c r="H204" s="64"/>
      <c r="L204" s="64"/>
      <c r="M204" s="64"/>
    </row>
    <row r="205" spans="1:13" x14ac:dyDescent="0.25">
      <c r="A205" s="66" t="s">
        <v>364</v>
      </c>
      <c r="B205" s="83" t="s">
        <v>365</v>
      </c>
      <c r="C205" s="92">
        <v>0</v>
      </c>
      <c r="E205" s="95"/>
      <c r="F205" s="93">
        <f t="shared" si="27"/>
        <v>0</v>
      </c>
      <c r="G205" s="95"/>
      <c r="H205" s="64"/>
      <c r="L205" s="64"/>
      <c r="M205" s="64"/>
    </row>
    <row r="206" spans="1:13" x14ac:dyDescent="0.25">
      <c r="A206" s="66" t="s">
        <v>366</v>
      </c>
      <c r="B206" s="83" t="s">
        <v>159</v>
      </c>
      <c r="C206" s="92">
        <v>0</v>
      </c>
      <c r="E206" s="95"/>
      <c r="F206" s="93">
        <f t="shared" si="27"/>
        <v>0</v>
      </c>
      <c r="G206" s="95"/>
      <c r="H206" s="64"/>
      <c r="L206" s="64"/>
      <c r="M206" s="64"/>
    </row>
    <row r="207" spans="1:13" x14ac:dyDescent="0.25">
      <c r="A207" s="66" t="s">
        <v>367</v>
      </c>
      <c r="B207" s="94" t="s">
        <v>368</v>
      </c>
      <c r="C207" s="92">
        <v>0</v>
      </c>
      <c r="E207" s="95"/>
      <c r="F207" s="93"/>
      <c r="G207" s="95"/>
      <c r="H207" s="64"/>
      <c r="L207" s="64"/>
      <c r="M207" s="64"/>
    </row>
    <row r="208" spans="1:13" x14ac:dyDescent="0.25">
      <c r="A208" s="66" t="s">
        <v>369</v>
      </c>
      <c r="B208" s="101" t="s">
        <v>161</v>
      </c>
      <c r="C208" s="92">
        <f>SUM(C193:C206)</f>
        <v>856.82820850709993</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28">IF($C$208=0,"",IF(C210="[for completion]","",C210/$C$208))</f>
        <v>0</v>
      </c>
      <c r="G210" s="95"/>
      <c r="H210" s="64"/>
      <c r="L210" s="64"/>
      <c r="M210" s="64"/>
    </row>
    <row r="211" spans="1:13" hidden="1" outlineLevel="1" x14ac:dyDescent="0.25">
      <c r="A211" s="66" t="s">
        <v>372</v>
      </c>
      <c r="B211" s="96" t="s">
        <v>163</v>
      </c>
      <c r="E211" s="95"/>
      <c r="F211" s="93">
        <f t="shared" si="28"/>
        <v>0</v>
      </c>
      <c r="G211" s="95"/>
      <c r="H211" s="64"/>
      <c r="L211" s="64"/>
      <c r="M211" s="64"/>
    </row>
    <row r="212" spans="1:13" hidden="1" outlineLevel="1" x14ac:dyDescent="0.25">
      <c r="A212" s="66" t="s">
        <v>373</v>
      </c>
      <c r="B212" s="96" t="s">
        <v>163</v>
      </c>
      <c r="E212" s="95"/>
      <c r="F212" s="93">
        <f t="shared" si="28"/>
        <v>0</v>
      </c>
      <c r="G212" s="95"/>
      <c r="H212" s="64"/>
      <c r="L212" s="64"/>
      <c r="M212" s="64"/>
    </row>
    <row r="213" spans="1:13" hidden="1" outlineLevel="1" x14ac:dyDescent="0.25">
      <c r="A213" s="66" t="s">
        <v>374</v>
      </c>
      <c r="B213" s="96" t="s">
        <v>163</v>
      </c>
      <c r="E213" s="95"/>
      <c r="F213" s="93">
        <f t="shared" si="28"/>
        <v>0</v>
      </c>
      <c r="G213" s="95"/>
      <c r="H213" s="64"/>
      <c r="L213" s="64"/>
      <c r="M213" s="64"/>
    </row>
    <row r="214" spans="1:13" hidden="1" outlineLevel="1" x14ac:dyDescent="0.25">
      <c r="A214" s="66" t="s">
        <v>375</v>
      </c>
      <c r="B214" s="96" t="s">
        <v>163</v>
      </c>
      <c r="E214" s="95"/>
      <c r="F214" s="93">
        <f t="shared" si="28"/>
        <v>0</v>
      </c>
      <c r="G214" s="95"/>
      <c r="H214" s="64"/>
      <c r="L214" s="64"/>
      <c r="M214" s="64"/>
    </row>
    <row r="215" spans="1:13" hidden="1" outlineLevel="1" x14ac:dyDescent="0.25">
      <c r="A215" s="66" t="s">
        <v>376</v>
      </c>
      <c r="B215" s="96" t="s">
        <v>163</v>
      </c>
      <c r="E215" s="95"/>
      <c r="F215" s="93">
        <f t="shared" si="28"/>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92">
        <v>856.82820850709993</v>
      </c>
      <c r="E217" s="105"/>
      <c r="F217" s="93">
        <f>IF($C$220=0,"",IF(C217="[for completion]","",C217/$C$220))</f>
        <v>1</v>
      </c>
      <c r="G217" s="93">
        <f>IF($C$220=0,"",IF(C217="[for completion]","",C217/$C$220))</f>
        <v>1</v>
      </c>
      <c r="H217" s="64"/>
      <c r="L217" s="64"/>
      <c r="M217" s="64"/>
    </row>
    <row r="218" spans="1:13" x14ac:dyDescent="0.25">
      <c r="A218" s="66" t="s">
        <v>380</v>
      </c>
      <c r="B218" s="62" t="s">
        <v>381</v>
      </c>
      <c r="C218" s="92">
        <v>0</v>
      </c>
      <c r="E218" s="105"/>
      <c r="F218" s="93">
        <f t="shared" ref="F218:F227" si="29">IF($C$220=0,"",IF(C218="[for completion]","",C218/$C$220))</f>
        <v>0</v>
      </c>
      <c r="G218" s="93">
        <f t="shared" ref="G218:G227" si="30">IF($C$220=0,"",IF(C218="[for completion]","",C218/$C$220))</f>
        <v>0</v>
      </c>
      <c r="H218" s="64"/>
      <c r="L218" s="64"/>
      <c r="M218" s="64"/>
    </row>
    <row r="219" spans="1:13" x14ac:dyDescent="0.25">
      <c r="A219" s="66" t="s">
        <v>382</v>
      </c>
      <c r="B219" s="62" t="s">
        <v>159</v>
      </c>
      <c r="C219" s="92">
        <v>0</v>
      </c>
      <c r="E219" s="105"/>
      <c r="F219" s="93">
        <f t="shared" si="29"/>
        <v>0</v>
      </c>
      <c r="G219" s="93">
        <f t="shared" si="30"/>
        <v>0</v>
      </c>
      <c r="H219" s="64"/>
      <c r="L219" s="64"/>
      <c r="M219" s="64"/>
    </row>
    <row r="220" spans="1:13" x14ac:dyDescent="0.25">
      <c r="A220" s="66" t="s">
        <v>383</v>
      </c>
      <c r="B220" s="101" t="s">
        <v>161</v>
      </c>
      <c r="C220" s="92">
        <f>SUM(C217:C219)</f>
        <v>856.82820850709993</v>
      </c>
      <c r="E220" s="105"/>
      <c r="F220" s="104">
        <f>SUM(F217:F219)</f>
        <v>1</v>
      </c>
      <c r="G220" s="104">
        <f>SUM(G217:G219)</f>
        <v>1</v>
      </c>
      <c r="H220" s="64"/>
      <c r="L220" s="64"/>
      <c r="M220" s="64"/>
    </row>
    <row r="221" spans="1:13" hidden="1" outlineLevel="1" x14ac:dyDescent="0.25">
      <c r="A221" s="66" t="s">
        <v>384</v>
      </c>
      <c r="B221" s="96" t="s">
        <v>163</v>
      </c>
      <c r="E221" s="105"/>
      <c r="F221" s="93">
        <f t="shared" si="29"/>
        <v>0</v>
      </c>
      <c r="G221" s="93">
        <f t="shared" si="30"/>
        <v>0</v>
      </c>
      <c r="H221" s="64"/>
      <c r="L221" s="64"/>
      <c r="M221" s="64"/>
    </row>
    <row r="222" spans="1:13" hidden="1" outlineLevel="1" x14ac:dyDescent="0.25">
      <c r="A222" s="66" t="s">
        <v>385</v>
      </c>
      <c r="B222" s="96" t="s">
        <v>163</v>
      </c>
      <c r="E222" s="105"/>
      <c r="F222" s="93">
        <f t="shared" si="29"/>
        <v>0</v>
      </c>
      <c r="G222" s="93">
        <f t="shared" si="30"/>
        <v>0</v>
      </c>
      <c r="H222" s="64"/>
      <c r="L222" s="64"/>
      <c r="M222" s="64"/>
    </row>
    <row r="223" spans="1:13" hidden="1" outlineLevel="1" x14ac:dyDescent="0.25">
      <c r="A223" s="66" t="s">
        <v>386</v>
      </c>
      <c r="B223" s="96" t="s">
        <v>163</v>
      </c>
      <c r="E223" s="105"/>
      <c r="F223" s="93">
        <f t="shared" si="29"/>
        <v>0</v>
      </c>
      <c r="G223" s="93">
        <f t="shared" si="30"/>
        <v>0</v>
      </c>
      <c r="H223" s="64"/>
      <c r="L223" s="64"/>
      <c r="M223" s="64"/>
    </row>
    <row r="224" spans="1:13" hidden="1" outlineLevel="1" x14ac:dyDescent="0.25">
      <c r="A224" s="66" t="s">
        <v>387</v>
      </c>
      <c r="B224" s="96" t="s">
        <v>163</v>
      </c>
      <c r="E224" s="105"/>
      <c r="F224" s="93">
        <f t="shared" si="29"/>
        <v>0</v>
      </c>
      <c r="G224" s="93">
        <f t="shared" si="30"/>
        <v>0</v>
      </c>
      <c r="H224" s="64"/>
      <c r="L224" s="64"/>
      <c r="M224" s="64"/>
    </row>
    <row r="225" spans="1:14" hidden="1" outlineLevel="1" x14ac:dyDescent="0.25">
      <c r="A225" s="66" t="s">
        <v>388</v>
      </c>
      <c r="B225" s="96" t="s">
        <v>163</v>
      </c>
      <c r="E225" s="105"/>
      <c r="F225" s="93">
        <f t="shared" si="29"/>
        <v>0</v>
      </c>
      <c r="G225" s="93">
        <f t="shared" si="30"/>
        <v>0</v>
      </c>
      <c r="H225" s="64"/>
      <c r="L225" s="64"/>
      <c r="M225" s="64"/>
    </row>
    <row r="226" spans="1:14" hidden="1" outlineLevel="1" x14ac:dyDescent="0.25">
      <c r="A226" s="66" t="s">
        <v>389</v>
      </c>
      <c r="B226" s="96" t="s">
        <v>163</v>
      </c>
      <c r="E226" s="83"/>
      <c r="F226" s="93">
        <f t="shared" si="29"/>
        <v>0</v>
      </c>
      <c r="G226" s="93">
        <f t="shared" si="30"/>
        <v>0</v>
      </c>
      <c r="H226" s="64"/>
      <c r="L226" s="64"/>
      <c r="M226" s="64"/>
    </row>
    <row r="227" spans="1:14" hidden="1" outlineLevel="1" x14ac:dyDescent="0.25">
      <c r="A227" s="66" t="s">
        <v>390</v>
      </c>
      <c r="B227" s="96" t="s">
        <v>163</v>
      </c>
      <c r="E227" s="105"/>
      <c r="F227" s="93">
        <f t="shared" si="29"/>
        <v>0</v>
      </c>
      <c r="G227" s="93">
        <f t="shared" si="30"/>
        <v>0</v>
      </c>
      <c r="H227" s="64"/>
      <c r="L227" s="64"/>
      <c r="M227" s="64"/>
    </row>
    <row r="228" spans="1:14" ht="15" customHeight="1" collapsed="1" x14ac:dyDescent="0.25">
      <c r="A228" s="85"/>
      <c r="B228" s="86" t="s">
        <v>391</v>
      </c>
      <c r="C228" s="85"/>
      <c r="D228" s="85"/>
      <c r="E228" s="87"/>
      <c r="F228" s="88"/>
      <c r="G228" s="88"/>
      <c r="H228" s="64"/>
      <c r="L228" s="64"/>
      <c r="M228" s="64"/>
    </row>
    <row r="229" spans="1:14" x14ac:dyDescent="0.25">
      <c r="A229" s="66" t="s">
        <v>392</v>
      </c>
      <c r="B229" s="83" t="s">
        <v>393</v>
      </c>
      <c r="C229" s="113" t="s">
        <v>1877</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1607</v>
      </c>
      <c r="C231" s="66" t="s">
        <v>1429</v>
      </c>
      <c r="E231" s="83"/>
      <c r="H231" s="64"/>
      <c r="L231" s="64"/>
      <c r="M231" s="64"/>
    </row>
    <row r="232" spans="1:14" x14ac:dyDescent="0.25">
      <c r="A232" s="66" t="s">
        <v>395</v>
      </c>
      <c r="B232" s="108" t="s">
        <v>396</v>
      </c>
      <c r="C232" s="66" t="s">
        <v>1429</v>
      </c>
      <c r="E232" s="83"/>
      <c r="H232" s="64"/>
      <c r="L232" s="64"/>
      <c r="M232" s="64"/>
    </row>
    <row r="233" spans="1:14" x14ac:dyDescent="0.25">
      <c r="A233" s="66" t="s">
        <v>397</v>
      </c>
      <c r="B233" s="108" t="s">
        <v>398</v>
      </c>
      <c r="C233" s="66" t="s">
        <v>1429</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f>ROW(B228)</f>
        <v>228</v>
      </c>
      <c r="F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outlineLevel="1" x14ac:dyDescent="0.25">
      <c r="A313" s="66" t="s">
        <v>493</v>
      </c>
      <c r="B313" s="89"/>
      <c r="C313" s="113"/>
      <c r="H313" s="64"/>
      <c r="I313" s="89"/>
      <c r="J313" s="113"/>
    </row>
    <row r="314" spans="1:13" outlineLevel="1" x14ac:dyDescent="0.25">
      <c r="A314" s="66" t="s">
        <v>494</v>
      </c>
      <c r="B314" s="89"/>
      <c r="C314" s="113"/>
      <c r="H314" s="64"/>
      <c r="I314" s="89"/>
      <c r="J314" s="113"/>
    </row>
    <row r="315" spans="1:13" outlineLevel="1" x14ac:dyDescent="0.25">
      <c r="A315" s="66" t="s">
        <v>495</v>
      </c>
      <c r="B315" s="89"/>
      <c r="C315" s="113"/>
      <c r="H315" s="64"/>
      <c r="I315" s="89"/>
      <c r="J315" s="113"/>
    </row>
    <row r="316" spans="1:13" outlineLevel="1" x14ac:dyDescent="0.25">
      <c r="A316" s="66" t="s">
        <v>496</v>
      </c>
      <c r="B316" s="89"/>
      <c r="C316" s="113"/>
      <c r="H316" s="64"/>
      <c r="I316" s="89"/>
      <c r="J316" s="113"/>
    </row>
    <row r="317" spans="1:13" outlineLevel="1" x14ac:dyDescent="0.25">
      <c r="A317" s="66" t="s">
        <v>497</v>
      </c>
      <c r="B317" s="89"/>
      <c r="C317" s="113"/>
      <c r="H317" s="64"/>
      <c r="I317" s="89"/>
      <c r="J317" s="113"/>
    </row>
    <row r="318" spans="1:13" outlineLevel="1" x14ac:dyDescent="0.25">
      <c r="A318" s="66" t="s">
        <v>498</v>
      </c>
      <c r="B318" s="89"/>
      <c r="C318" s="113"/>
      <c r="H318" s="64"/>
      <c r="I318" s="89"/>
      <c r="J318" s="113"/>
    </row>
    <row r="319" spans="1:13" ht="18.75" x14ac:dyDescent="0.25">
      <c r="A319" s="78"/>
      <c r="B319" s="77" t="s">
        <v>92</v>
      </c>
      <c r="C319" s="78"/>
      <c r="D319" s="78"/>
      <c r="E319" s="78"/>
      <c r="F319" s="78"/>
      <c r="G319" s="79"/>
      <c r="H319" s="64"/>
      <c r="I319" s="70"/>
      <c r="J319" s="72"/>
      <c r="K319" s="72"/>
      <c r="L319" s="72"/>
      <c r="M319" s="72"/>
    </row>
    <row r="320" spans="1:13" ht="15" customHeight="1" outlineLevel="1" x14ac:dyDescent="0.25">
      <c r="A320" s="85"/>
      <c r="B320" s="86" t="s">
        <v>499</v>
      </c>
      <c r="C320" s="85"/>
      <c r="D320" s="85"/>
      <c r="E320" s="87"/>
      <c r="F320" s="88"/>
      <c r="G320" s="88"/>
      <c r="H320" s="64"/>
      <c r="L320" s="64"/>
      <c r="M320" s="64"/>
    </row>
    <row r="321" spans="1:8" outlineLevel="1" x14ac:dyDescent="0.25">
      <c r="A321" s="66" t="s">
        <v>500</v>
      </c>
      <c r="B321" s="81" t="s">
        <v>501</v>
      </c>
      <c r="C321" s="81"/>
      <c r="H321" s="64"/>
    </row>
    <row r="322" spans="1:8" outlineLevel="1" x14ac:dyDescent="0.25">
      <c r="A322" s="66" t="s">
        <v>502</v>
      </c>
      <c r="B322" s="81" t="s">
        <v>503</v>
      </c>
      <c r="C322" s="81"/>
      <c r="H322" s="64"/>
    </row>
    <row r="323" spans="1:8" outlineLevel="1" x14ac:dyDescent="0.25">
      <c r="A323" s="66" t="s">
        <v>504</v>
      </c>
      <c r="B323" s="81" t="s">
        <v>505</v>
      </c>
      <c r="C323" s="81"/>
      <c r="H323" s="64"/>
    </row>
    <row r="324" spans="1:8" outlineLevel="1" x14ac:dyDescent="0.25">
      <c r="A324" s="66" t="s">
        <v>506</v>
      </c>
      <c r="B324" s="81" t="s">
        <v>507</v>
      </c>
      <c r="H324" s="64"/>
    </row>
    <row r="325" spans="1:8" outlineLevel="1" x14ac:dyDescent="0.25">
      <c r="A325" s="66" t="s">
        <v>508</v>
      </c>
      <c r="B325" s="81" t="s">
        <v>509</v>
      </c>
      <c r="H325" s="64"/>
    </row>
    <row r="326" spans="1:8" outlineLevel="1" x14ac:dyDescent="0.25">
      <c r="A326" s="66" t="s">
        <v>510</v>
      </c>
      <c r="B326" s="81" t="s">
        <v>511</v>
      </c>
      <c r="H326" s="64"/>
    </row>
    <row r="327" spans="1:8" outlineLevel="1" x14ac:dyDescent="0.25">
      <c r="A327" s="66" t="s">
        <v>512</v>
      </c>
      <c r="B327" s="81" t="s">
        <v>513</v>
      </c>
      <c r="H327" s="64"/>
    </row>
    <row r="328" spans="1:8" outlineLevel="1" x14ac:dyDescent="0.25">
      <c r="A328" s="66" t="s">
        <v>514</v>
      </c>
      <c r="B328" s="81" t="s">
        <v>515</v>
      </c>
      <c r="H328" s="64"/>
    </row>
    <row r="329" spans="1:8" outlineLevel="1" x14ac:dyDescent="0.25">
      <c r="A329" s="66" t="s">
        <v>516</v>
      </c>
      <c r="B329" s="81" t="s">
        <v>517</v>
      </c>
      <c r="H329" s="64"/>
    </row>
    <row r="330" spans="1:8" outlineLevel="1" x14ac:dyDescent="0.25">
      <c r="A330" s="66" t="s">
        <v>518</v>
      </c>
      <c r="B330" s="96" t="s">
        <v>519</v>
      </c>
      <c r="H330" s="64"/>
    </row>
    <row r="331" spans="1:8" outlineLevel="1" x14ac:dyDescent="0.25">
      <c r="A331" s="66" t="s">
        <v>520</v>
      </c>
      <c r="B331" s="96" t="s">
        <v>519</v>
      </c>
      <c r="H331" s="64"/>
    </row>
    <row r="332" spans="1:8" outlineLevel="1" x14ac:dyDescent="0.25">
      <c r="A332" s="66" t="s">
        <v>521</v>
      </c>
      <c r="B332" s="96" t="s">
        <v>519</v>
      </c>
      <c r="H332" s="64"/>
    </row>
    <row r="333" spans="1:8" outlineLevel="1" x14ac:dyDescent="0.25">
      <c r="A333" s="66" t="s">
        <v>522</v>
      </c>
      <c r="B333" s="96" t="s">
        <v>519</v>
      </c>
      <c r="H333" s="64"/>
    </row>
    <row r="334" spans="1:8" outlineLevel="1" x14ac:dyDescent="0.25">
      <c r="A334" s="66" t="s">
        <v>523</v>
      </c>
      <c r="B334" s="96" t="s">
        <v>519</v>
      </c>
      <c r="H334" s="64"/>
    </row>
    <row r="335" spans="1:8" outlineLevel="1" x14ac:dyDescent="0.25">
      <c r="A335" s="66" t="s">
        <v>524</v>
      </c>
      <c r="B335" s="96" t="s">
        <v>519</v>
      </c>
      <c r="H335" s="64"/>
    </row>
    <row r="336" spans="1:8" outlineLevel="1" x14ac:dyDescent="0.25">
      <c r="A336" s="66" t="s">
        <v>525</v>
      </c>
      <c r="B336" s="96" t="s">
        <v>519</v>
      </c>
      <c r="H336" s="64"/>
    </row>
    <row r="337" spans="1:8" outlineLevel="1" x14ac:dyDescent="0.25">
      <c r="A337" s="66" t="s">
        <v>526</v>
      </c>
      <c r="B337" s="96" t="s">
        <v>519</v>
      </c>
      <c r="H337" s="64"/>
    </row>
    <row r="338" spans="1:8" outlineLevel="1" x14ac:dyDescent="0.25">
      <c r="A338" s="66" t="s">
        <v>527</v>
      </c>
      <c r="B338" s="96" t="s">
        <v>519</v>
      </c>
      <c r="H338" s="64"/>
    </row>
    <row r="339" spans="1:8" outlineLevel="1" x14ac:dyDescent="0.25">
      <c r="A339" s="66" t="s">
        <v>528</v>
      </c>
      <c r="B339" s="96" t="s">
        <v>519</v>
      </c>
      <c r="H339" s="64"/>
    </row>
    <row r="340" spans="1:8" outlineLevel="1" x14ac:dyDescent="0.25">
      <c r="A340" s="66" t="s">
        <v>529</v>
      </c>
      <c r="B340" s="96" t="s">
        <v>519</v>
      </c>
      <c r="H340" s="64"/>
    </row>
    <row r="341" spans="1:8" outlineLevel="1" x14ac:dyDescent="0.25">
      <c r="A341" s="66" t="s">
        <v>530</v>
      </c>
      <c r="B341" s="96" t="s">
        <v>519</v>
      </c>
      <c r="H341" s="64"/>
    </row>
    <row r="342" spans="1:8" outlineLevel="1" x14ac:dyDescent="0.25">
      <c r="A342" s="66" t="s">
        <v>531</v>
      </c>
      <c r="B342" s="96" t="s">
        <v>519</v>
      </c>
      <c r="H342" s="64"/>
    </row>
    <row r="343" spans="1:8" outlineLevel="1" x14ac:dyDescent="0.25">
      <c r="A343" s="66" t="s">
        <v>532</v>
      </c>
      <c r="B343" s="96" t="s">
        <v>519</v>
      </c>
      <c r="H343" s="64"/>
    </row>
    <row r="344" spans="1:8" outlineLevel="1" x14ac:dyDescent="0.25">
      <c r="A344" s="66" t="s">
        <v>533</v>
      </c>
      <c r="B344" s="96" t="s">
        <v>519</v>
      </c>
      <c r="H344" s="64"/>
    </row>
    <row r="345" spans="1:8" outlineLevel="1" x14ac:dyDescent="0.25">
      <c r="A345" s="66" t="s">
        <v>534</v>
      </c>
      <c r="B345" s="96" t="s">
        <v>519</v>
      </c>
      <c r="H345" s="64"/>
    </row>
    <row r="346" spans="1:8" outlineLevel="1" x14ac:dyDescent="0.25">
      <c r="A346" s="66" t="s">
        <v>535</v>
      </c>
      <c r="B346" s="96" t="s">
        <v>519</v>
      </c>
      <c r="H346" s="64"/>
    </row>
    <row r="347" spans="1:8" outlineLevel="1" x14ac:dyDescent="0.25">
      <c r="A347" s="66" t="s">
        <v>536</v>
      </c>
      <c r="B347" s="96" t="s">
        <v>519</v>
      </c>
      <c r="H347" s="64"/>
    </row>
    <row r="348" spans="1:8" outlineLevel="1" x14ac:dyDescent="0.25">
      <c r="A348" s="66" t="s">
        <v>537</v>
      </c>
      <c r="B348" s="96" t="s">
        <v>519</v>
      </c>
      <c r="H348" s="64"/>
    </row>
    <row r="349" spans="1:8" outlineLevel="1" x14ac:dyDescent="0.25">
      <c r="A349" s="66" t="s">
        <v>538</v>
      </c>
      <c r="B349" s="96" t="s">
        <v>519</v>
      </c>
      <c r="H349" s="64"/>
    </row>
    <row r="350" spans="1:8" outlineLevel="1" x14ac:dyDescent="0.25">
      <c r="A350" s="66" t="s">
        <v>539</v>
      </c>
      <c r="B350" s="96" t="s">
        <v>519</v>
      </c>
      <c r="H350" s="64"/>
    </row>
    <row r="351" spans="1:8" outlineLevel="1" x14ac:dyDescent="0.25">
      <c r="A351" s="66" t="s">
        <v>540</v>
      </c>
      <c r="B351" s="96" t="s">
        <v>519</v>
      </c>
      <c r="H351" s="64"/>
    </row>
    <row r="352" spans="1:8" outlineLevel="1" x14ac:dyDescent="0.25">
      <c r="A352" s="66" t="s">
        <v>541</v>
      </c>
      <c r="B352" s="96" t="s">
        <v>519</v>
      </c>
      <c r="H352" s="64"/>
    </row>
    <row r="353" spans="1:8" outlineLevel="1" x14ac:dyDescent="0.25">
      <c r="A353" s="66" t="s">
        <v>542</v>
      </c>
      <c r="B353" s="96" t="s">
        <v>519</v>
      </c>
      <c r="H353" s="64"/>
    </row>
    <row r="354" spans="1:8" outlineLevel="1" x14ac:dyDescent="0.25">
      <c r="A354" s="66" t="s">
        <v>543</v>
      </c>
      <c r="B354" s="96" t="s">
        <v>519</v>
      </c>
      <c r="H354" s="64"/>
    </row>
    <row r="355" spans="1:8" outlineLevel="1" x14ac:dyDescent="0.25">
      <c r="A355" s="66" t="s">
        <v>544</v>
      </c>
      <c r="B355" s="96" t="s">
        <v>519</v>
      </c>
      <c r="H355" s="64"/>
    </row>
    <row r="356" spans="1:8" outlineLevel="1" x14ac:dyDescent="0.25">
      <c r="A356" s="66" t="s">
        <v>545</v>
      </c>
      <c r="B356" s="96" t="s">
        <v>519</v>
      </c>
      <c r="H356" s="64"/>
    </row>
    <row r="357" spans="1:8" outlineLevel="1" x14ac:dyDescent="0.25">
      <c r="A357" s="66" t="s">
        <v>546</v>
      </c>
      <c r="B357" s="96" t="s">
        <v>519</v>
      </c>
      <c r="H357" s="64"/>
    </row>
    <row r="358" spans="1:8" outlineLevel="1" x14ac:dyDescent="0.25">
      <c r="A358" s="66" t="s">
        <v>547</v>
      </c>
      <c r="B358" s="96" t="s">
        <v>519</v>
      </c>
      <c r="H358" s="64"/>
    </row>
    <row r="359" spans="1:8" outlineLevel="1" x14ac:dyDescent="0.25">
      <c r="A359" s="66" t="s">
        <v>548</v>
      </c>
      <c r="B359" s="96" t="s">
        <v>519</v>
      </c>
      <c r="H359" s="64"/>
    </row>
    <row r="360" spans="1:8" outlineLevel="1" x14ac:dyDescent="0.25">
      <c r="A360" s="66" t="s">
        <v>549</v>
      </c>
      <c r="B360" s="96" t="s">
        <v>519</v>
      </c>
      <c r="H360" s="64"/>
    </row>
    <row r="361" spans="1:8" outlineLevel="1" x14ac:dyDescent="0.25">
      <c r="A361" s="66" t="s">
        <v>550</v>
      </c>
      <c r="B361" s="96" t="s">
        <v>519</v>
      </c>
      <c r="H361" s="64"/>
    </row>
    <row r="362" spans="1:8" outlineLevel="1" x14ac:dyDescent="0.25">
      <c r="A362" s="66" t="s">
        <v>551</v>
      </c>
      <c r="B362" s="96" t="s">
        <v>519</v>
      </c>
      <c r="H362" s="64"/>
    </row>
    <row r="363" spans="1:8" outlineLevel="1" x14ac:dyDescent="0.25">
      <c r="A363" s="66" t="s">
        <v>552</v>
      </c>
      <c r="B363" s="96" t="s">
        <v>519</v>
      </c>
      <c r="H363" s="64"/>
    </row>
    <row r="364" spans="1:8" outlineLevel="1" x14ac:dyDescent="0.25">
      <c r="A364" s="66" t="s">
        <v>553</v>
      </c>
      <c r="B364" s="96" t="s">
        <v>519</v>
      </c>
      <c r="H364" s="64"/>
    </row>
    <row r="365" spans="1:8" outlineLevel="1" x14ac:dyDescent="0.25">
      <c r="A365" s="66" t="s">
        <v>554</v>
      </c>
      <c r="B365" s="96" t="s">
        <v>519</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hyperlink ref="C229" r:id="rId5"/>
    <hyperlink ref="C312" location="'A. HTT General'!B171" display="'A. HTT General'!B171"/>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220:G220 F179 F153:G153 F127:G127 F100 F77 F58"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G309" sqref="F309:G309"/>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0.95" x14ac:dyDescent="0.35">
      <c r="A1" s="63" t="s">
        <v>555</v>
      </c>
      <c r="B1" s="63"/>
      <c r="C1" s="64"/>
      <c r="D1" s="64"/>
      <c r="E1" s="64"/>
      <c r="F1" s="100"/>
    </row>
    <row r="2" spans="1:7" thickBot="1" x14ac:dyDescent="0.4">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4781.2048557799999</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4781.2048557799999</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1612</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56750</v>
      </c>
      <c r="D28" s="66">
        <v>0</v>
      </c>
      <c r="F28" s="238">
        <f>+D28+C28</f>
        <v>56750</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+'D.National Trasparency Template'!B113</f>
        <v>3.4232897235483783E-3</v>
      </c>
      <c r="D36" s="66">
        <v>0</v>
      </c>
      <c r="F36" s="124">
        <f>+C36</f>
        <v>3.4232897235483783E-3</v>
      </c>
    </row>
    <row r="37" spans="1:7" hidden="1" outlineLevel="1" x14ac:dyDescent="0.25">
      <c r="A37" s="66" t="s">
        <v>599</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1881</v>
      </c>
      <c r="C99" s="239">
        <v>5.5725393206570181E-4</v>
      </c>
      <c r="D99" s="66" t="s">
        <v>1429</v>
      </c>
      <c r="F99" s="239">
        <v>5.5725393206570181E-4</v>
      </c>
      <c r="G99" s="66"/>
    </row>
    <row r="100" spans="1:7" x14ac:dyDescent="0.25">
      <c r="A100" s="66" t="s">
        <v>692</v>
      </c>
      <c r="B100" s="83" t="s">
        <v>1882</v>
      </c>
      <c r="C100" s="239">
        <v>6.3006561792949928E-5</v>
      </c>
      <c r="D100" s="66" t="s">
        <v>1429</v>
      </c>
      <c r="F100" s="239">
        <v>6.3006561792949928E-5</v>
      </c>
      <c r="G100" s="66"/>
    </row>
    <row r="101" spans="1:7" x14ac:dyDescent="0.25">
      <c r="A101" s="66" t="s">
        <v>693</v>
      </c>
      <c r="B101" s="83" t="s">
        <v>1883</v>
      </c>
      <c r="C101" s="239">
        <v>1.7949262008597002E-4</v>
      </c>
      <c r="D101" s="66" t="s">
        <v>1429</v>
      </c>
      <c r="F101" s="239">
        <v>1.7949262008597002E-4</v>
      </c>
      <c r="G101" s="66"/>
    </row>
    <row r="102" spans="1:7" x14ac:dyDescent="0.25">
      <c r="A102" s="66" t="s">
        <v>694</v>
      </c>
      <c r="B102" s="83" t="s">
        <v>1884</v>
      </c>
      <c r="C102" s="239">
        <v>6.9550746746312064E-2</v>
      </c>
      <c r="D102" s="66" t="s">
        <v>1429</v>
      </c>
      <c r="F102" s="239">
        <v>6.9550746746312064E-2</v>
      </c>
      <c r="G102" s="66"/>
    </row>
    <row r="103" spans="1:7" x14ac:dyDescent="0.25">
      <c r="A103" s="66" t="s">
        <v>695</v>
      </c>
      <c r="B103" s="83" t="s">
        <v>1885</v>
      </c>
      <c r="C103" s="239">
        <v>0.10495265403161745</v>
      </c>
      <c r="D103" s="66" t="s">
        <v>1429</v>
      </c>
      <c r="F103" s="239">
        <v>0.10495265403161745</v>
      </c>
      <c r="G103" s="66"/>
    </row>
    <row r="104" spans="1:7" x14ac:dyDescent="0.25">
      <c r="A104" s="66" t="s">
        <v>696</v>
      </c>
      <c r="B104" s="83" t="s">
        <v>1886</v>
      </c>
      <c r="C104" s="239">
        <v>7.9858078423454562E-2</v>
      </c>
      <c r="D104" s="66" t="s">
        <v>1429</v>
      </c>
      <c r="F104" s="239">
        <v>7.9858078423454562E-2</v>
      </c>
      <c r="G104" s="66"/>
    </row>
    <row r="105" spans="1:7" x14ac:dyDescent="0.25">
      <c r="A105" s="66" t="s">
        <v>697</v>
      </c>
      <c r="B105" s="83" t="s">
        <v>1887</v>
      </c>
      <c r="C105" s="239">
        <v>6.8643435925573038E-2</v>
      </c>
      <c r="D105" s="66" t="s">
        <v>1429</v>
      </c>
      <c r="F105" s="239">
        <v>6.8643435925573038E-2</v>
      </c>
      <c r="G105" s="66"/>
    </row>
    <row r="106" spans="1:7" x14ac:dyDescent="0.25">
      <c r="A106" s="66" t="s">
        <v>698</v>
      </c>
      <c r="B106" s="83" t="s">
        <v>1888</v>
      </c>
      <c r="C106" s="239">
        <v>0.10090563801393325</v>
      </c>
      <c r="D106" s="66" t="s">
        <v>1429</v>
      </c>
      <c r="F106" s="239">
        <v>0.10090563801393325</v>
      </c>
      <c r="G106" s="66"/>
    </row>
    <row r="107" spans="1:7" x14ac:dyDescent="0.25">
      <c r="A107" s="66" t="s">
        <v>699</v>
      </c>
      <c r="B107" s="83" t="s">
        <v>1889</v>
      </c>
      <c r="C107" s="239">
        <v>0.23324684312974159</v>
      </c>
      <c r="D107" s="66" t="s">
        <v>1429</v>
      </c>
      <c r="F107" s="239">
        <v>0.23324684312974159</v>
      </c>
      <c r="G107" s="66"/>
    </row>
    <row r="108" spans="1:7" x14ac:dyDescent="0.25">
      <c r="A108" s="66" t="s">
        <v>700</v>
      </c>
      <c r="B108" s="83" t="s">
        <v>1890</v>
      </c>
      <c r="C108" s="239">
        <v>2.8909782071958451E-4</v>
      </c>
      <c r="D108" s="66" t="s">
        <v>1429</v>
      </c>
      <c r="F108" s="239">
        <v>2.8909782071958451E-4</v>
      </c>
      <c r="G108" s="66"/>
    </row>
    <row r="109" spans="1:7" x14ac:dyDescent="0.25">
      <c r="A109" s="66" t="s">
        <v>701</v>
      </c>
      <c r="B109" s="83" t="s">
        <v>1891</v>
      </c>
      <c r="C109" s="239">
        <v>1.2730575679898625E-4</v>
      </c>
      <c r="D109" s="66" t="s">
        <v>1429</v>
      </c>
      <c r="F109" s="239">
        <v>1.2730575679898625E-4</v>
      </c>
      <c r="G109" s="66"/>
    </row>
    <row r="110" spans="1:7" x14ac:dyDescent="0.25">
      <c r="A110" s="66" t="s">
        <v>702</v>
      </c>
      <c r="B110" s="83" t="s">
        <v>1892</v>
      </c>
      <c r="C110" s="239">
        <v>9.6580407488828013E-2</v>
      </c>
      <c r="D110" s="66" t="s">
        <v>1429</v>
      </c>
      <c r="F110" s="239">
        <v>9.6580407488828013E-2</v>
      </c>
      <c r="G110" s="66"/>
    </row>
    <row r="111" spans="1:7" x14ac:dyDescent="0.25">
      <c r="A111" s="66" t="s">
        <v>703</v>
      </c>
      <c r="B111" s="83" t="s">
        <v>1893</v>
      </c>
      <c r="C111" s="239">
        <v>3.4276784068848509E-4</v>
      </c>
      <c r="D111" s="66" t="s">
        <v>1429</v>
      </c>
      <c r="F111" s="239">
        <v>3.4276784068848509E-4</v>
      </c>
      <c r="G111" s="66"/>
    </row>
    <row r="112" spans="1:7" x14ac:dyDescent="0.25">
      <c r="A112" s="66" t="s">
        <v>704</v>
      </c>
      <c r="B112" s="83" t="s">
        <v>1894</v>
      </c>
      <c r="C112" s="239">
        <v>7.3941247107827475E-4</v>
      </c>
      <c r="D112" s="66" t="s">
        <v>1429</v>
      </c>
      <c r="F112" s="239">
        <v>7.3941247107827475E-4</v>
      </c>
      <c r="G112" s="66"/>
    </row>
    <row r="113" spans="1:7" x14ac:dyDescent="0.25">
      <c r="A113" s="66" t="s">
        <v>705</v>
      </c>
      <c r="B113" s="83" t="s">
        <v>1895</v>
      </c>
      <c r="C113" s="239">
        <v>2.379947300829495E-4</v>
      </c>
      <c r="D113" s="66" t="s">
        <v>1429</v>
      </c>
      <c r="F113" s="239">
        <v>2.379947300829495E-4</v>
      </c>
      <c r="G113" s="66"/>
    </row>
    <row r="114" spans="1:7" x14ac:dyDescent="0.25">
      <c r="A114" s="66" t="s">
        <v>706</v>
      </c>
      <c r="B114" s="83" t="s">
        <v>1896</v>
      </c>
      <c r="C114" s="239">
        <v>8.852655426076067E-2</v>
      </c>
      <c r="D114" s="66" t="s">
        <v>1429</v>
      </c>
      <c r="F114" s="239">
        <v>8.852655426076067E-2</v>
      </c>
      <c r="G114" s="66"/>
    </row>
    <row r="115" spans="1:7" x14ac:dyDescent="0.25">
      <c r="A115" s="66" t="s">
        <v>707</v>
      </c>
      <c r="B115" s="83" t="s">
        <v>1897</v>
      </c>
      <c r="C115" s="239">
        <v>7.0508444493172907E-4</v>
      </c>
      <c r="D115" s="66" t="s">
        <v>1429</v>
      </c>
      <c r="F115" s="239">
        <v>7.0508444493172907E-4</v>
      </c>
      <c r="G115" s="66"/>
    </row>
    <row r="116" spans="1:7" x14ac:dyDescent="0.25">
      <c r="A116" s="66" t="s">
        <v>708</v>
      </c>
      <c r="B116" s="83" t="s">
        <v>1898</v>
      </c>
      <c r="C116" s="239">
        <v>5.2383202827610198E-3</v>
      </c>
      <c r="D116" s="66" t="s">
        <v>1429</v>
      </c>
      <c r="F116" s="239">
        <v>5.2383202827610198E-3</v>
      </c>
      <c r="G116" s="66"/>
    </row>
    <row r="117" spans="1:7" x14ac:dyDescent="0.25">
      <c r="A117" s="66" t="s">
        <v>709</v>
      </c>
      <c r="B117" s="83" t="s">
        <v>1899</v>
      </c>
      <c r="C117" s="239">
        <v>5.6010032390665834E-4</v>
      </c>
      <c r="D117" s="66" t="s">
        <v>1429</v>
      </c>
      <c r="F117" s="239">
        <v>5.6010032390665834E-4</v>
      </c>
      <c r="G117" s="66"/>
    </row>
    <row r="118" spans="1:7" x14ac:dyDescent="0.25">
      <c r="A118" s="66" t="s">
        <v>710</v>
      </c>
      <c r="B118" s="83" t="s">
        <v>1900</v>
      </c>
      <c r="C118" s="239">
        <v>0.14869580519486711</v>
      </c>
      <c r="D118" s="66" t="s">
        <v>1429</v>
      </c>
      <c r="F118" s="239">
        <v>0.14869580519486711</v>
      </c>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39">
        <f>+('D.National Trasparency Template'!B173+'D.National Trasparency Template'!B174+'D.National Trasparency Template'!B175)/SUM('D.National Trasparency Template'!B172:B175)</f>
        <v>0.36635471496948513</v>
      </c>
      <c r="D131" s="66" t="s">
        <v>1429</v>
      </c>
      <c r="E131" s="64"/>
      <c r="F131" s="239">
        <v>0.36635471496948513</v>
      </c>
    </row>
    <row r="132" spans="1:7" x14ac:dyDescent="0.25">
      <c r="A132" s="66" t="s">
        <v>725</v>
      </c>
      <c r="B132" s="66" t="s">
        <v>726</v>
      </c>
      <c r="C132" s="239">
        <f>+'D.National Trasparency Template'!B172/SUM('D.National Trasparency Template'!B172:B175)</f>
        <v>0.63364528503051487</v>
      </c>
      <c r="D132" s="66" t="s">
        <v>1429</v>
      </c>
      <c r="E132" s="64"/>
      <c r="F132" s="239">
        <v>0.63364528503051487</v>
      </c>
    </row>
    <row r="133" spans="1:7" x14ac:dyDescent="0.25">
      <c r="A133" s="66" t="s">
        <v>727</v>
      </c>
      <c r="B133" s="66" t="s">
        <v>159</v>
      </c>
      <c r="C133" s="66">
        <v>0</v>
      </c>
      <c r="D133" s="66" t="s">
        <v>1429</v>
      </c>
      <c r="E133" s="64"/>
      <c r="F133" s="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66">
        <v>0</v>
      </c>
      <c r="D141" s="66" t="s">
        <v>1429</v>
      </c>
      <c r="E141" s="64"/>
      <c r="F141" s="66">
        <v>0</v>
      </c>
    </row>
    <row r="142" spans="1:7" x14ac:dyDescent="0.25">
      <c r="A142" s="66" t="s">
        <v>737</v>
      </c>
      <c r="B142" s="66" t="s">
        <v>738</v>
      </c>
      <c r="C142" s="66">
        <v>100</v>
      </c>
      <c r="D142" s="66" t="s">
        <v>1429</v>
      </c>
      <c r="E142" s="64"/>
      <c r="F142" s="66">
        <v>100</v>
      </c>
    </row>
    <row r="143" spans="1:7" x14ac:dyDescent="0.25">
      <c r="A143" s="66" t="s">
        <v>739</v>
      </c>
      <c r="B143" s="66" t="s">
        <v>159</v>
      </c>
      <c r="C143" s="66">
        <v>0</v>
      </c>
      <c r="D143" s="66" t="s">
        <v>1429</v>
      </c>
      <c r="E143" s="64"/>
      <c r="F143" s="66">
        <v>0</v>
      </c>
    </row>
    <row r="144" spans="1:7" hidden="1" outlineLevel="1" x14ac:dyDescent="0.25">
      <c r="A144" s="66" t="s">
        <v>740</v>
      </c>
      <c r="E144" s="64"/>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239">
        <f>+'D.National Trasparency Template'!B166/SUM('D.National Trasparency Template'!$B$166:B170)</f>
        <v>7.4202308978899017E-5</v>
      </c>
      <c r="D151" s="66" t="s">
        <v>1429</v>
      </c>
      <c r="E151" s="64"/>
      <c r="F151" s="239">
        <v>7.4202308978899017E-5</v>
      </c>
    </row>
    <row r="152" spans="1:7" x14ac:dyDescent="0.25">
      <c r="A152" s="66" t="s">
        <v>749</v>
      </c>
      <c r="B152" s="62" t="s">
        <v>750</v>
      </c>
      <c r="C152" s="239">
        <f>+'D.National Trasparency Template'!B167/SUM('D.National Trasparency Template'!$B$166:B171)</f>
        <v>0.10967497150976047</v>
      </c>
      <c r="D152" s="66" t="s">
        <v>1429</v>
      </c>
      <c r="E152" s="64"/>
      <c r="F152" s="239">
        <v>0.10967497150976047</v>
      </c>
    </row>
    <row r="153" spans="1:7" x14ac:dyDescent="0.25">
      <c r="A153" s="66" t="s">
        <v>751</v>
      </c>
      <c r="B153" s="62" t="s">
        <v>752</v>
      </c>
      <c r="C153" s="239">
        <f>+'D.National Trasparency Template'!B168/SUM('D.National Trasparency Template'!$B$166:B172)</f>
        <v>0.11923045228613154</v>
      </c>
      <c r="D153" s="66" t="s">
        <v>1429</v>
      </c>
      <c r="F153" s="239">
        <v>0.11923045228613154</v>
      </c>
    </row>
    <row r="154" spans="1:7" x14ac:dyDescent="0.25">
      <c r="A154" s="66" t="s">
        <v>753</v>
      </c>
      <c r="B154" s="62" t="s">
        <v>754</v>
      </c>
      <c r="C154" s="239">
        <f>+'D.National Trasparency Template'!B169/SUM('D.National Trasparency Template'!$B$166:B173)</f>
        <v>0.17475618384259137</v>
      </c>
      <c r="D154" s="66" t="s">
        <v>1429</v>
      </c>
      <c r="F154" s="239">
        <v>0.17475618384259137</v>
      </c>
    </row>
    <row r="155" spans="1:7" x14ac:dyDescent="0.25">
      <c r="A155" s="66" t="s">
        <v>755</v>
      </c>
      <c r="B155" s="62" t="s">
        <v>756</v>
      </c>
      <c r="C155" s="239">
        <f>+'D.National Trasparency Template'!B170/SUM('D.National Trasparency Template'!$B$166:B174)</f>
        <v>0.25094632092151553</v>
      </c>
      <c r="D155" s="66" t="s">
        <v>1429</v>
      </c>
      <c r="F155" s="239">
        <v>0.25094632092151553</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239">
        <f>+('D.National Trasparency Template'!B178+'D.National Trasparency Template'!B179)/SUM('D.National Trasparency Template'!B177:B179)</f>
        <v>3.3545153725448314E-2</v>
      </c>
      <c r="D161" s="66" t="s">
        <v>1429</v>
      </c>
      <c r="E161" s="64"/>
      <c r="F161" s="239">
        <v>3.3545153725448314E-2</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92">
        <v>84.25030582872246</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1746</v>
      </c>
      <c r="C171" s="92">
        <v>7.7496167099999917</v>
      </c>
      <c r="D171" s="92">
        <v>1458</v>
      </c>
      <c r="E171" s="80"/>
      <c r="F171" s="93">
        <f t="shared" ref="F171:F194" si="1">IF($C$195=0,"",IF(C171="[for completion]","",C171/$C$195))</f>
        <v>1.6208501714021924E-3</v>
      </c>
      <c r="G171" s="93">
        <f t="shared" ref="G171:G194" si="2">IF($D$195=0,"",IF(D171="[for completion]","",D171/$D$195))</f>
        <v>2.5691629955947138E-2</v>
      </c>
    </row>
    <row r="172" spans="1:7" x14ac:dyDescent="0.25">
      <c r="A172" s="66" t="s">
        <v>776</v>
      </c>
      <c r="B172" s="83" t="s">
        <v>1747</v>
      </c>
      <c r="C172" s="92">
        <v>68.016973369999945</v>
      </c>
      <c r="D172" s="92">
        <v>3709</v>
      </c>
      <c r="E172" s="80"/>
      <c r="F172" s="93">
        <f t="shared" si="1"/>
        <v>1.4225906528094974E-2</v>
      </c>
      <c r="G172" s="93">
        <f t="shared" si="2"/>
        <v>6.5356828193832595E-2</v>
      </c>
    </row>
    <row r="173" spans="1:7" x14ac:dyDescent="0.25">
      <c r="A173" s="66" t="s">
        <v>777</v>
      </c>
      <c r="B173" s="83" t="s">
        <v>1748</v>
      </c>
      <c r="C173" s="92">
        <v>398.8140124200001</v>
      </c>
      <c r="D173" s="92">
        <v>10396</v>
      </c>
      <c r="E173" s="80"/>
      <c r="F173" s="93">
        <f t="shared" si="1"/>
        <v>8.3412868607350005E-2</v>
      </c>
      <c r="G173" s="93">
        <f t="shared" si="2"/>
        <v>0.18318942731277532</v>
      </c>
    </row>
    <row r="174" spans="1:7" x14ac:dyDescent="0.25">
      <c r="A174" s="66" t="s">
        <v>778</v>
      </c>
      <c r="B174" s="83" t="s">
        <v>1749</v>
      </c>
      <c r="C174" s="92">
        <v>746.49137908999853</v>
      </c>
      <c r="D174" s="92">
        <v>11926</v>
      </c>
      <c r="E174" s="80"/>
      <c r="F174" s="93">
        <f t="shared" si="1"/>
        <v>0.1561303900600633</v>
      </c>
      <c r="G174" s="93">
        <f t="shared" si="2"/>
        <v>0.21014977973568283</v>
      </c>
    </row>
    <row r="175" spans="1:7" x14ac:dyDescent="0.25">
      <c r="A175" s="66" t="s">
        <v>779</v>
      </c>
      <c r="B175" s="83" t="s">
        <v>1750</v>
      </c>
      <c r="C175" s="92">
        <v>1002.5846758000007</v>
      </c>
      <c r="D175" s="92">
        <v>11479</v>
      </c>
      <c r="E175" s="80"/>
      <c r="F175" s="93">
        <f t="shared" si="1"/>
        <v>0.20969289249089126</v>
      </c>
      <c r="G175" s="93">
        <f t="shared" si="2"/>
        <v>0.20227312775330397</v>
      </c>
    </row>
    <row r="176" spans="1:7" x14ac:dyDescent="0.25">
      <c r="A176" s="66" t="s">
        <v>780</v>
      </c>
      <c r="B176" s="83" t="s">
        <v>1751</v>
      </c>
      <c r="C176" s="92">
        <v>1540.6106171299896</v>
      </c>
      <c r="D176" s="92">
        <v>12807</v>
      </c>
      <c r="E176" s="80"/>
      <c r="F176" s="93">
        <f t="shared" si="1"/>
        <v>0.32222225643972319</v>
      </c>
      <c r="G176" s="93">
        <f t="shared" si="2"/>
        <v>0.22567400881057267</v>
      </c>
    </row>
    <row r="177" spans="1:7" x14ac:dyDescent="0.25">
      <c r="A177" s="66" t="s">
        <v>781</v>
      </c>
      <c r="B177" s="83" t="s">
        <v>1752</v>
      </c>
      <c r="C177" s="92">
        <v>573.53060471000003</v>
      </c>
      <c r="D177" s="92">
        <v>3387</v>
      </c>
      <c r="E177" s="80"/>
      <c r="F177" s="93">
        <f t="shared" si="1"/>
        <v>0.11995524601223893</v>
      </c>
      <c r="G177" s="93">
        <f t="shared" si="2"/>
        <v>5.9682819383259915E-2</v>
      </c>
    </row>
    <row r="178" spans="1:7" x14ac:dyDescent="0.25">
      <c r="A178" s="66" t="s">
        <v>782</v>
      </c>
      <c r="B178" s="83" t="s">
        <v>1753</v>
      </c>
      <c r="C178" s="92">
        <v>295.05723351000012</v>
      </c>
      <c r="D178" s="92">
        <v>1263</v>
      </c>
      <c r="E178" s="80"/>
      <c r="F178" s="93">
        <f t="shared" si="1"/>
        <v>6.1711899491883507E-2</v>
      </c>
      <c r="G178" s="93">
        <f t="shared" si="2"/>
        <v>2.2255506607929517E-2</v>
      </c>
    </row>
    <row r="179" spans="1:7" x14ac:dyDescent="0.25">
      <c r="A179" s="66" t="s">
        <v>783</v>
      </c>
      <c r="B179" s="83" t="s">
        <v>1754</v>
      </c>
      <c r="C179" s="92">
        <v>148.34974303999996</v>
      </c>
      <c r="D179" s="92">
        <v>325</v>
      </c>
      <c r="E179" s="80"/>
      <c r="F179" s="93">
        <f t="shared" si="1"/>
        <v>3.1027690198352456E-2</v>
      </c>
      <c r="G179" s="93">
        <f t="shared" si="2"/>
        <v>5.7268722466960352E-3</v>
      </c>
    </row>
    <row r="180" spans="1:7" hidden="1" outlineLevel="1" x14ac:dyDescent="0.25">
      <c r="A180" s="66" t="s">
        <v>784</v>
      </c>
      <c r="B180" s="83" t="s">
        <v>691</v>
      </c>
      <c r="C180" s="66" t="s">
        <v>95</v>
      </c>
      <c r="D180" s="66" t="s">
        <v>95</v>
      </c>
      <c r="E180" s="83"/>
      <c r="F180" s="93" t="str">
        <f t="shared" si="1"/>
        <v/>
      </c>
      <c r="G180" s="93" t="str">
        <f t="shared" si="2"/>
        <v/>
      </c>
    </row>
    <row r="181" spans="1:7" hidden="1" outlineLevel="1" x14ac:dyDescent="0.25">
      <c r="A181" s="66" t="s">
        <v>785</v>
      </c>
      <c r="B181" s="83" t="s">
        <v>691</v>
      </c>
      <c r="C181" s="66" t="s">
        <v>95</v>
      </c>
      <c r="D181" s="66" t="s">
        <v>95</v>
      </c>
      <c r="E181" s="83"/>
      <c r="F181" s="93" t="str">
        <f t="shared" si="1"/>
        <v/>
      </c>
      <c r="G181" s="93" t="str">
        <f t="shared" si="2"/>
        <v/>
      </c>
    </row>
    <row r="182" spans="1:7" hidden="1" outlineLevel="1" x14ac:dyDescent="0.25">
      <c r="A182" s="66" t="s">
        <v>786</v>
      </c>
      <c r="B182" s="83" t="s">
        <v>691</v>
      </c>
      <c r="C182" s="66" t="s">
        <v>95</v>
      </c>
      <c r="D182" s="66" t="s">
        <v>95</v>
      </c>
      <c r="E182" s="83"/>
      <c r="F182" s="93" t="str">
        <f t="shared" si="1"/>
        <v/>
      </c>
      <c r="G182" s="93" t="str">
        <f t="shared" si="2"/>
        <v/>
      </c>
    </row>
    <row r="183" spans="1:7" hidden="1" outlineLevel="1" x14ac:dyDescent="0.25">
      <c r="A183" s="66" t="s">
        <v>787</v>
      </c>
      <c r="B183" s="83" t="s">
        <v>691</v>
      </c>
      <c r="C183" s="66" t="s">
        <v>95</v>
      </c>
      <c r="D183" s="66" t="s">
        <v>95</v>
      </c>
      <c r="E183" s="83"/>
      <c r="F183" s="93" t="str">
        <f t="shared" si="1"/>
        <v/>
      </c>
      <c r="G183" s="93" t="str">
        <f t="shared" si="2"/>
        <v/>
      </c>
    </row>
    <row r="184" spans="1:7" hidden="1" outlineLevel="1" x14ac:dyDescent="0.25">
      <c r="A184" s="66" t="s">
        <v>788</v>
      </c>
      <c r="B184" s="83" t="s">
        <v>691</v>
      </c>
      <c r="C184" s="66" t="s">
        <v>95</v>
      </c>
      <c r="D184" s="66" t="s">
        <v>95</v>
      </c>
      <c r="E184" s="83"/>
      <c r="F184" s="93" t="str">
        <f t="shared" si="1"/>
        <v/>
      </c>
      <c r="G184" s="93" t="str">
        <f t="shared" si="2"/>
        <v/>
      </c>
    </row>
    <row r="185" spans="1:7" hidden="1" outlineLevel="1" x14ac:dyDescent="0.25">
      <c r="A185" s="66" t="s">
        <v>789</v>
      </c>
      <c r="B185" s="83" t="s">
        <v>691</v>
      </c>
      <c r="C185" s="66" t="s">
        <v>95</v>
      </c>
      <c r="D185" s="66" t="s">
        <v>95</v>
      </c>
      <c r="E185" s="83"/>
      <c r="F185" s="93" t="str">
        <f t="shared" si="1"/>
        <v/>
      </c>
      <c r="G185" s="93" t="str">
        <f t="shared" si="2"/>
        <v/>
      </c>
    </row>
    <row r="186" spans="1:7" hidden="1" outlineLevel="1" x14ac:dyDescent="0.25">
      <c r="A186" s="66" t="s">
        <v>790</v>
      </c>
      <c r="B186" s="83" t="s">
        <v>691</v>
      </c>
      <c r="C186" s="66" t="s">
        <v>95</v>
      </c>
      <c r="D186" s="66" t="s">
        <v>95</v>
      </c>
      <c r="F186" s="93" t="str">
        <f t="shared" si="1"/>
        <v/>
      </c>
      <c r="G186" s="93" t="str">
        <f t="shared" si="2"/>
        <v/>
      </c>
    </row>
    <row r="187" spans="1:7" hidden="1" outlineLevel="1" x14ac:dyDescent="0.25">
      <c r="A187" s="66" t="s">
        <v>791</v>
      </c>
      <c r="B187" s="83" t="s">
        <v>691</v>
      </c>
      <c r="C187" s="66" t="s">
        <v>95</v>
      </c>
      <c r="D187" s="66" t="s">
        <v>95</v>
      </c>
      <c r="E187" s="104"/>
      <c r="F187" s="93" t="str">
        <f t="shared" si="1"/>
        <v/>
      </c>
      <c r="G187" s="93" t="str">
        <f t="shared" si="2"/>
        <v/>
      </c>
    </row>
    <row r="188" spans="1:7" hidden="1" outlineLevel="1" x14ac:dyDescent="0.25">
      <c r="A188" s="66" t="s">
        <v>792</v>
      </c>
      <c r="B188" s="83" t="s">
        <v>691</v>
      </c>
      <c r="C188" s="66" t="s">
        <v>95</v>
      </c>
      <c r="D188" s="66" t="s">
        <v>95</v>
      </c>
      <c r="E188" s="104"/>
      <c r="F188" s="93" t="str">
        <f t="shared" si="1"/>
        <v/>
      </c>
      <c r="G188" s="93" t="str">
        <f t="shared" si="2"/>
        <v/>
      </c>
    </row>
    <row r="189" spans="1:7" hidden="1" outlineLevel="1" x14ac:dyDescent="0.25">
      <c r="A189" s="66" t="s">
        <v>793</v>
      </c>
      <c r="B189" s="83" t="s">
        <v>691</v>
      </c>
      <c r="C189" s="66" t="s">
        <v>95</v>
      </c>
      <c r="D189" s="66" t="s">
        <v>95</v>
      </c>
      <c r="E189" s="104"/>
      <c r="F189" s="93" t="str">
        <f t="shared" si="1"/>
        <v/>
      </c>
      <c r="G189" s="93" t="str">
        <f t="shared" si="2"/>
        <v/>
      </c>
    </row>
    <row r="190" spans="1:7" hidden="1" outlineLevel="1" x14ac:dyDescent="0.25">
      <c r="A190" s="66" t="s">
        <v>794</v>
      </c>
      <c r="B190" s="83" t="s">
        <v>691</v>
      </c>
      <c r="C190" s="66" t="s">
        <v>95</v>
      </c>
      <c r="D190" s="66" t="s">
        <v>95</v>
      </c>
      <c r="E190" s="104"/>
      <c r="F190" s="93" t="str">
        <f t="shared" si="1"/>
        <v/>
      </c>
      <c r="G190" s="93" t="str">
        <f t="shared" si="2"/>
        <v/>
      </c>
    </row>
    <row r="191" spans="1:7" hidden="1" outlineLevel="1" x14ac:dyDescent="0.25">
      <c r="A191" s="66" t="s">
        <v>795</v>
      </c>
      <c r="B191" s="83" t="s">
        <v>691</v>
      </c>
      <c r="C191" s="66" t="s">
        <v>95</v>
      </c>
      <c r="D191" s="66" t="s">
        <v>95</v>
      </c>
      <c r="E191" s="104"/>
      <c r="F191" s="93" t="str">
        <f t="shared" si="1"/>
        <v/>
      </c>
      <c r="G191" s="93" t="str">
        <f t="shared" si="2"/>
        <v/>
      </c>
    </row>
    <row r="192" spans="1:7" hidden="1" outlineLevel="1" x14ac:dyDescent="0.25">
      <c r="A192" s="66" t="s">
        <v>796</v>
      </c>
      <c r="B192" s="83" t="s">
        <v>691</v>
      </c>
      <c r="C192" s="66" t="s">
        <v>95</v>
      </c>
      <c r="D192" s="66" t="s">
        <v>95</v>
      </c>
      <c r="E192" s="104"/>
      <c r="F192" s="93" t="str">
        <f t="shared" si="1"/>
        <v/>
      </c>
      <c r="G192" s="93" t="str">
        <f t="shared" si="2"/>
        <v/>
      </c>
    </row>
    <row r="193" spans="1:7" hidden="1" outlineLevel="1" x14ac:dyDescent="0.25">
      <c r="A193" s="66" t="s">
        <v>797</v>
      </c>
      <c r="B193" s="83" t="s">
        <v>691</v>
      </c>
      <c r="C193" s="66" t="s">
        <v>95</v>
      </c>
      <c r="D193" s="66" t="s">
        <v>95</v>
      </c>
      <c r="E193" s="104"/>
      <c r="F193" s="93" t="str">
        <f t="shared" si="1"/>
        <v/>
      </c>
      <c r="G193" s="93" t="str">
        <f t="shared" si="2"/>
        <v/>
      </c>
    </row>
    <row r="194" spans="1:7" hidden="1" outlineLevel="1" x14ac:dyDescent="0.25">
      <c r="A194" s="66" t="s">
        <v>798</v>
      </c>
      <c r="B194" s="83" t="s">
        <v>691</v>
      </c>
      <c r="C194" s="66" t="s">
        <v>95</v>
      </c>
      <c r="D194" s="66" t="s">
        <v>95</v>
      </c>
      <c r="E194" s="104"/>
      <c r="F194" s="93" t="str">
        <f t="shared" si="1"/>
        <v/>
      </c>
      <c r="G194" s="93" t="str">
        <f t="shared" si="2"/>
        <v/>
      </c>
    </row>
    <row r="195" spans="1:7" collapsed="1" x14ac:dyDescent="0.25">
      <c r="A195" s="66" t="s">
        <v>799</v>
      </c>
      <c r="B195" s="94" t="s">
        <v>161</v>
      </c>
      <c r="C195" s="92">
        <f>SUM(C171:C194)</f>
        <v>4781.2048557799899</v>
      </c>
      <c r="D195" s="92">
        <f>SUM(D171:D194)</f>
        <v>56750</v>
      </c>
      <c r="E195" s="104"/>
      <c r="F195" s="95">
        <f>SUM(F171:F194)</f>
        <v>0.99999999999999978</v>
      </c>
      <c r="G195" s="95">
        <f>SUM(G171:G194)</f>
        <v>0.99999999999999989</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+'D.National Trasparency Template'!B80</f>
        <v>0.52785557761795143</v>
      </c>
      <c r="G197" s="66"/>
    </row>
    <row r="198" spans="1:7" x14ac:dyDescent="0.25">
      <c r="G198" s="66"/>
    </row>
    <row r="199" spans="1:7" x14ac:dyDescent="0.25">
      <c r="B199" s="83" t="s">
        <v>803</v>
      </c>
      <c r="G199" s="66"/>
    </row>
    <row r="200" spans="1:7" x14ac:dyDescent="0.25">
      <c r="A200" s="66" t="s">
        <v>804</v>
      </c>
      <c r="B200" s="66" t="s">
        <v>805</v>
      </c>
      <c r="C200" s="92">
        <v>1273.564977090004</v>
      </c>
      <c r="D200" s="92">
        <v>23359</v>
      </c>
      <c r="F200" s="93">
        <f t="shared" ref="F200:F214" si="3">IF($C$208=0,"",IF(C200="[for completion]","",C200/$C$208))</f>
        <v>0.26636904619353169</v>
      </c>
      <c r="G200" s="93">
        <f t="shared" ref="G200:G214" si="4">IF($D$208=0,"",IF(D200="[for completion]","",D200/$D$208))</f>
        <v>0.41161233480176213</v>
      </c>
    </row>
    <row r="201" spans="1:7" x14ac:dyDescent="0.25">
      <c r="A201" s="66" t="s">
        <v>806</v>
      </c>
      <c r="B201" s="66" t="s">
        <v>807</v>
      </c>
      <c r="C201" s="92">
        <v>718.40670672999875</v>
      </c>
      <c r="D201" s="92">
        <v>7838</v>
      </c>
      <c r="F201" s="93">
        <f t="shared" si="3"/>
        <v>0.15025641619633071</v>
      </c>
      <c r="G201" s="93">
        <f t="shared" si="4"/>
        <v>0.13811453744493393</v>
      </c>
    </row>
    <row r="202" spans="1:7" x14ac:dyDescent="0.25">
      <c r="A202" s="66" t="s">
        <v>808</v>
      </c>
      <c r="B202" s="66" t="s">
        <v>809</v>
      </c>
      <c r="C202" s="92">
        <v>805.3064045499998</v>
      </c>
      <c r="D202" s="92">
        <v>7939</v>
      </c>
      <c r="F202" s="93">
        <f t="shared" si="3"/>
        <v>0.16843168800359237</v>
      </c>
      <c r="G202" s="93">
        <f t="shared" si="4"/>
        <v>0.13989427312775329</v>
      </c>
    </row>
    <row r="203" spans="1:7" x14ac:dyDescent="0.25">
      <c r="A203" s="66" t="s">
        <v>810</v>
      </c>
      <c r="B203" s="66" t="s">
        <v>811</v>
      </c>
      <c r="C203" s="92">
        <v>1058.7697923600056</v>
      </c>
      <c r="D203" s="92">
        <v>9779</v>
      </c>
      <c r="F203" s="93">
        <f t="shared" si="3"/>
        <v>0.22144413893499162</v>
      </c>
      <c r="G203" s="93">
        <f t="shared" si="4"/>
        <v>0.17231718061674009</v>
      </c>
    </row>
    <row r="204" spans="1:7" x14ac:dyDescent="0.25">
      <c r="A204" s="66" t="s">
        <v>812</v>
      </c>
      <c r="B204" s="66" t="s">
        <v>813</v>
      </c>
      <c r="C204" s="92">
        <v>875.9082762300053</v>
      </c>
      <c r="D204" s="92">
        <v>7580</v>
      </c>
      <c r="F204" s="93">
        <f t="shared" si="3"/>
        <v>0.18319823196262286</v>
      </c>
      <c r="G204" s="93">
        <f t="shared" si="4"/>
        <v>0.13356828193832598</v>
      </c>
    </row>
    <row r="205" spans="1:7" x14ac:dyDescent="0.25">
      <c r="A205" s="66" t="s">
        <v>814</v>
      </c>
      <c r="B205" s="66" t="s">
        <v>815</v>
      </c>
      <c r="C205" s="92">
        <v>18.61743006</v>
      </c>
      <c r="D205" s="92">
        <v>130</v>
      </c>
      <c r="F205" s="93">
        <f t="shared" si="3"/>
        <v>3.8938783468968783E-3</v>
      </c>
      <c r="G205" s="93">
        <f t="shared" si="4"/>
        <v>2.2907488986784142E-3</v>
      </c>
    </row>
    <row r="206" spans="1:7" x14ac:dyDescent="0.25">
      <c r="A206" s="66" t="s">
        <v>816</v>
      </c>
      <c r="B206" s="66" t="s">
        <v>817</v>
      </c>
      <c r="C206" s="92">
        <v>4.8121240399999987</v>
      </c>
      <c r="D206" s="92">
        <v>31</v>
      </c>
      <c r="F206" s="93">
        <f t="shared" si="3"/>
        <v>1.0064668185431563E-3</v>
      </c>
      <c r="G206" s="93">
        <f t="shared" si="4"/>
        <v>5.4625550660792948E-4</v>
      </c>
    </row>
    <row r="207" spans="1:7" x14ac:dyDescent="0.25">
      <c r="A207" s="66" t="s">
        <v>818</v>
      </c>
      <c r="B207" s="66" t="s">
        <v>819</v>
      </c>
      <c r="C207" s="92">
        <v>25.819144720000008</v>
      </c>
      <c r="D207" s="92">
        <v>94</v>
      </c>
      <c r="F207" s="93">
        <f t="shared" si="3"/>
        <v>5.4001335434910661E-3</v>
      </c>
      <c r="G207" s="93">
        <f t="shared" si="4"/>
        <v>1.6563876651982379E-3</v>
      </c>
    </row>
    <row r="208" spans="1:7" x14ac:dyDescent="0.25">
      <c r="A208" s="66" t="s">
        <v>820</v>
      </c>
      <c r="B208" s="94" t="s">
        <v>161</v>
      </c>
      <c r="C208" s="92">
        <f>SUM(C200:C207)</f>
        <v>4781.2048557800117</v>
      </c>
      <c r="D208" s="92">
        <f>SUM(D200:D207)</f>
        <v>56750</v>
      </c>
      <c r="F208" s="104">
        <f>SUM(F200:F207)</f>
        <v>1.0000000000000002</v>
      </c>
      <c r="G208" s="104">
        <f>SUM(G200:G207)</f>
        <v>1</v>
      </c>
    </row>
    <row r="209" spans="1:7" hidden="1" outlineLevel="1" x14ac:dyDescent="0.25">
      <c r="A209" s="66" t="s">
        <v>821</v>
      </c>
      <c r="B209" s="96" t="s">
        <v>822</v>
      </c>
      <c r="F209" s="93">
        <f t="shared" si="3"/>
        <v>0</v>
      </c>
      <c r="G209" s="93">
        <f t="shared" si="4"/>
        <v>0</v>
      </c>
    </row>
    <row r="210" spans="1:7" hidden="1" outlineLevel="1" x14ac:dyDescent="0.25">
      <c r="A210" s="66" t="s">
        <v>823</v>
      </c>
      <c r="B210" s="96" t="s">
        <v>824</v>
      </c>
      <c r="F210" s="93">
        <f t="shared" si="3"/>
        <v>0</v>
      </c>
      <c r="G210" s="93">
        <f t="shared" si="4"/>
        <v>0</v>
      </c>
    </row>
    <row r="211" spans="1:7" hidden="1" outlineLevel="1" x14ac:dyDescent="0.25">
      <c r="A211" s="66" t="s">
        <v>825</v>
      </c>
      <c r="B211" s="96" t="s">
        <v>826</v>
      </c>
      <c r="F211" s="93">
        <f t="shared" si="3"/>
        <v>0</v>
      </c>
      <c r="G211" s="93">
        <f t="shared" si="4"/>
        <v>0</v>
      </c>
    </row>
    <row r="212" spans="1:7" hidden="1" outlineLevel="1" x14ac:dyDescent="0.25">
      <c r="A212" s="66" t="s">
        <v>827</v>
      </c>
      <c r="B212" s="96" t="s">
        <v>828</v>
      </c>
      <c r="F212" s="93">
        <f t="shared" si="3"/>
        <v>0</v>
      </c>
      <c r="G212" s="93">
        <f t="shared" si="4"/>
        <v>0</v>
      </c>
    </row>
    <row r="213" spans="1:7" hidden="1" outlineLevel="1" x14ac:dyDescent="0.25">
      <c r="A213" s="66" t="s">
        <v>829</v>
      </c>
      <c r="B213" s="96" t="s">
        <v>830</v>
      </c>
      <c r="F213" s="93">
        <f t="shared" si="3"/>
        <v>0</v>
      </c>
      <c r="G213" s="93">
        <f t="shared" si="4"/>
        <v>0</v>
      </c>
    </row>
    <row r="214" spans="1:7" hidden="1" outlineLevel="1" x14ac:dyDescent="0.25">
      <c r="A214" s="66" t="s">
        <v>831</v>
      </c>
      <c r="B214" s="96" t="s">
        <v>832</v>
      </c>
      <c r="F214" s="93">
        <f t="shared" si="3"/>
        <v>0</v>
      </c>
      <c r="G214" s="93">
        <f t="shared" si="4"/>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+'D.National Trasparency Template'!B81</f>
        <v>0.5537165015838369</v>
      </c>
      <c r="G219" s="66"/>
    </row>
    <row r="220" spans="1:7" x14ac:dyDescent="0.25">
      <c r="G220" s="66"/>
    </row>
    <row r="221" spans="1:7" x14ac:dyDescent="0.25">
      <c r="B221" s="83" t="s">
        <v>803</v>
      </c>
      <c r="G221" s="66"/>
    </row>
    <row r="222" spans="1:7" x14ac:dyDescent="0.25">
      <c r="A222" s="66" t="s">
        <v>838</v>
      </c>
      <c r="B222" s="66" t="s">
        <v>805</v>
      </c>
      <c r="C222" s="92">
        <v>1373.3541496200048</v>
      </c>
      <c r="D222" s="92">
        <v>25205</v>
      </c>
      <c r="F222" s="93">
        <f>IF($C$230=0,"",IF(C222="[Mark as ND1 if not relevant]","",C222/$C$230))</f>
        <v>0.28724018130278506</v>
      </c>
      <c r="G222" s="93">
        <f>IF($D$230=0,"",IF(D222="[Mark as ND1 if not relevant]","",D222/$D$230))</f>
        <v>0.44414096916299561</v>
      </c>
    </row>
    <row r="223" spans="1:7" x14ac:dyDescent="0.25">
      <c r="A223" s="66" t="s">
        <v>839</v>
      </c>
      <c r="B223" s="66" t="s">
        <v>807</v>
      </c>
      <c r="C223" s="92">
        <v>732.74211256999899</v>
      </c>
      <c r="D223" s="92">
        <v>8118</v>
      </c>
      <c r="F223" s="93">
        <f t="shared" ref="F223:F229" si="5">IF($C$230=0,"",IF(C223="[Mark as ND1 if not relevant]","",C223/$C$230))</f>
        <v>0.15325469932211463</v>
      </c>
      <c r="G223" s="93">
        <f t="shared" ref="G223:G229" si="6">IF($D$230=0,"",IF(D223="[Mark as ND1 if not relevant]","",D223/$D$230))</f>
        <v>0.14304845814977973</v>
      </c>
    </row>
    <row r="224" spans="1:7" x14ac:dyDescent="0.25">
      <c r="A224" s="66" t="s">
        <v>840</v>
      </c>
      <c r="B224" s="66" t="s">
        <v>809</v>
      </c>
      <c r="C224" s="92">
        <v>794.37836948000131</v>
      </c>
      <c r="D224" s="92">
        <v>7811</v>
      </c>
      <c r="F224" s="93">
        <f t="shared" si="5"/>
        <v>0.16614606431675402</v>
      </c>
      <c r="G224" s="93">
        <f t="shared" si="6"/>
        <v>0.13763876651982379</v>
      </c>
    </row>
    <row r="225" spans="1:7" x14ac:dyDescent="0.25">
      <c r="A225" s="66" t="s">
        <v>841</v>
      </c>
      <c r="B225" s="66" t="s">
        <v>811</v>
      </c>
      <c r="C225" s="92">
        <v>754.62800277999963</v>
      </c>
      <c r="D225" s="92">
        <v>6742</v>
      </c>
      <c r="F225" s="93">
        <f t="shared" si="5"/>
        <v>0.15783218363206691</v>
      </c>
      <c r="G225" s="93">
        <f t="shared" si="6"/>
        <v>0.11880176211453744</v>
      </c>
    </row>
    <row r="226" spans="1:7" x14ac:dyDescent="0.25">
      <c r="A226" s="66" t="s">
        <v>842</v>
      </c>
      <c r="B226" s="66" t="s">
        <v>813</v>
      </c>
      <c r="C226" s="92">
        <v>614.61328416999925</v>
      </c>
      <c r="D226" s="92">
        <v>5125</v>
      </c>
      <c r="F226" s="93">
        <f t="shared" si="5"/>
        <v>0.12854778297712813</v>
      </c>
      <c r="G226" s="93">
        <f t="shared" si="6"/>
        <v>9.0308370044052858E-2</v>
      </c>
    </row>
    <row r="227" spans="1:7" x14ac:dyDescent="0.25">
      <c r="A227" s="66" t="s">
        <v>843</v>
      </c>
      <c r="B227" s="66" t="s">
        <v>815</v>
      </c>
      <c r="C227" s="92">
        <v>233.9523465100001</v>
      </c>
      <c r="D227" s="92">
        <v>1784</v>
      </c>
      <c r="F227" s="93">
        <f t="shared" si="5"/>
        <v>4.8931671736921041E-2</v>
      </c>
      <c r="G227" s="93">
        <f t="shared" si="6"/>
        <v>3.1436123348017618E-2</v>
      </c>
    </row>
    <row r="228" spans="1:7" x14ac:dyDescent="0.25">
      <c r="A228" s="66" t="s">
        <v>844</v>
      </c>
      <c r="B228" s="66" t="s">
        <v>817</v>
      </c>
      <c r="C228" s="92">
        <v>118.62281808000002</v>
      </c>
      <c r="D228" s="92">
        <v>877</v>
      </c>
      <c r="F228" s="93">
        <f t="shared" si="5"/>
        <v>2.4810235423524417E-2</v>
      </c>
      <c r="G228" s="93">
        <f t="shared" si="6"/>
        <v>1.545374449339207E-2</v>
      </c>
    </row>
    <row r="229" spans="1:7" x14ac:dyDescent="0.25">
      <c r="A229" s="66" t="s">
        <v>845</v>
      </c>
      <c r="B229" s="66" t="s">
        <v>819</v>
      </c>
      <c r="C229" s="92">
        <v>158.91377257000002</v>
      </c>
      <c r="D229" s="92">
        <v>1088</v>
      </c>
      <c r="F229" s="93">
        <f t="shared" si="5"/>
        <v>3.3237181288705703E-2</v>
      </c>
      <c r="G229" s="93">
        <f t="shared" si="6"/>
        <v>1.9171806167400881E-2</v>
      </c>
    </row>
    <row r="230" spans="1:7" x14ac:dyDescent="0.25">
      <c r="A230" s="66" t="s">
        <v>846</v>
      </c>
      <c r="B230" s="94" t="s">
        <v>161</v>
      </c>
      <c r="C230" s="92">
        <f>SUM(C222:C229)</f>
        <v>4781.2048557800044</v>
      </c>
      <c r="D230" s="92">
        <f>SUM(D222:D229)</f>
        <v>56750</v>
      </c>
      <c r="F230" s="104">
        <f>SUM(F222:F229)</f>
        <v>1</v>
      </c>
      <c r="G230" s="104">
        <f>SUM(G222:G229)</f>
        <v>1</v>
      </c>
    </row>
    <row r="231" spans="1:7" hidden="1" outlineLevel="1" x14ac:dyDescent="0.25">
      <c r="A231" s="66" t="s">
        <v>847</v>
      </c>
      <c r="B231" s="96" t="s">
        <v>822</v>
      </c>
      <c r="F231" s="93">
        <f t="shared" ref="F231:F236" si="7">IF($C$230=0,"",IF(C231="[for completion]","",C231/$C$230))</f>
        <v>0</v>
      </c>
      <c r="G231" s="93">
        <f t="shared" ref="G231:G236" si="8">IF($D$230=0,"",IF(D231="[for completion]","",D231/$D$230))</f>
        <v>0</v>
      </c>
    </row>
    <row r="232" spans="1:7" hidden="1" outlineLevel="1" x14ac:dyDescent="0.25">
      <c r="A232" s="66" t="s">
        <v>848</v>
      </c>
      <c r="B232" s="96" t="s">
        <v>824</v>
      </c>
      <c r="F232" s="93">
        <f t="shared" si="7"/>
        <v>0</v>
      </c>
      <c r="G232" s="93">
        <f t="shared" si="8"/>
        <v>0</v>
      </c>
    </row>
    <row r="233" spans="1:7" hidden="1" outlineLevel="1" x14ac:dyDescent="0.25">
      <c r="A233" s="66" t="s">
        <v>849</v>
      </c>
      <c r="B233" s="96" t="s">
        <v>826</v>
      </c>
      <c r="F233" s="93">
        <f t="shared" si="7"/>
        <v>0</v>
      </c>
      <c r="G233" s="93">
        <f t="shared" si="8"/>
        <v>0</v>
      </c>
    </row>
    <row r="234" spans="1:7" hidden="1" outlineLevel="1" x14ac:dyDescent="0.25">
      <c r="A234" s="66" t="s">
        <v>850</v>
      </c>
      <c r="B234" s="96" t="s">
        <v>828</v>
      </c>
      <c r="F234" s="93">
        <f t="shared" si="7"/>
        <v>0</v>
      </c>
      <c r="G234" s="93">
        <f t="shared" si="8"/>
        <v>0</v>
      </c>
    </row>
    <row r="235" spans="1:7" hidden="1" outlineLevel="1" x14ac:dyDescent="0.25">
      <c r="A235" s="66" t="s">
        <v>851</v>
      </c>
      <c r="B235" s="96" t="s">
        <v>830</v>
      </c>
      <c r="F235" s="93">
        <f t="shared" si="7"/>
        <v>0</v>
      </c>
      <c r="G235" s="93">
        <f t="shared" si="8"/>
        <v>0</v>
      </c>
    </row>
    <row r="236" spans="1:7" hidden="1" outlineLevel="1" x14ac:dyDescent="0.25">
      <c r="A236" s="66" t="s">
        <v>852</v>
      </c>
      <c r="B236" s="96" t="s">
        <v>832</v>
      </c>
      <c r="F236" s="93">
        <f t="shared" si="7"/>
        <v>0</v>
      </c>
      <c r="G236" s="93">
        <f t="shared" si="8"/>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39">
        <v>0.99798775643792614</v>
      </c>
      <c r="E241" s="104"/>
      <c r="F241" s="104"/>
      <c r="G241" s="104"/>
    </row>
    <row r="242" spans="1:14" x14ac:dyDescent="0.25">
      <c r="A242" s="66" t="s">
        <v>859</v>
      </c>
      <c r="B242" s="66" t="s">
        <v>860</v>
      </c>
      <c r="C242" s="239">
        <v>1.9118408718567157E-3</v>
      </c>
      <c r="E242" s="104"/>
      <c r="F242" s="104"/>
    </row>
    <row r="243" spans="1:14" x14ac:dyDescent="0.25">
      <c r="A243" s="66" t="s">
        <v>861</v>
      </c>
      <c r="B243" s="66" t="s">
        <v>862</v>
      </c>
      <c r="C243" s="239">
        <v>0</v>
      </c>
      <c r="E243" s="104"/>
      <c r="F243" s="104"/>
    </row>
    <row r="244" spans="1:14" x14ac:dyDescent="0.25">
      <c r="A244" s="66" t="s">
        <v>863</v>
      </c>
      <c r="B244" s="83" t="s">
        <v>1605</v>
      </c>
      <c r="C244" s="239">
        <v>0</v>
      </c>
      <c r="D244" s="80"/>
      <c r="E244" s="80"/>
      <c r="F244" s="100"/>
      <c r="G244" s="100"/>
      <c r="H244" s="64"/>
      <c r="I244" s="66"/>
      <c r="J244" s="66"/>
      <c r="K244" s="66"/>
      <c r="L244" s="64"/>
      <c r="M244" s="64"/>
      <c r="N244" s="64"/>
    </row>
    <row r="245" spans="1:14" x14ac:dyDescent="0.25">
      <c r="A245" s="66" t="s">
        <v>1613</v>
      </c>
      <c r="B245" s="66" t="s">
        <v>159</v>
      </c>
      <c r="C245" s="239">
        <v>1.00402690217231E-4</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1606</v>
      </c>
      <c r="C258" s="66">
        <v>0</v>
      </c>
      <c r="E258" s="64"/>
      <c r="F258" s="64"/>
    </row>
    <row r="259" spans="1:7" x14ac:dyDescent="0.25">
      <c r="A259" s="66" t="s">
        <v>881</v>
      </c>
      <c r="B259" s="66" t="s">
        <v>882</v>
      </c>
      <c r="C259" s="66">
        <v>100</v>
      </c>
      <c r="E259" s="64"/>
      <c r="F259" s="64"/>
    </row>
    <row r="260" spans="1:7" x14ac:dyDescent="0.25">
      <c r="A260" s="66" t="s">
        <v>883</v>
      </c>
      <c r="B260" s="66" t="s">
        <v>159</v>
      </c>
      <c r="C260" s="66">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1429</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1429</v>
      </c>
      <c r="D272" s="66" t="s">
        <v>1429</v>
      </c>
      <c r="E272" s="80"/>
      <c r="F272" s="93" t="str">
        <f t="shared" ref="F272:F295" si="9">IF($C$296=0,"",IF(C272="[for completion]","",C272/$C$296))</f>
        <v/>
      </c>
      <c r="G272" s="93" t="str">
        <f t="shared" ref="G272:G295" si="10">IF($D$296=0,"",IF(D272="[for completion]","",D272/$D$296))</f>
        <v/>
      </c>
    </row>
    <row r="273" spans="1:7" x14ac:dyDescent="0.25">
      <c r="A273" s="66" t="s">
        <v>894</v>
      </c>
      <c r="B273" s="83" t="s">
        <v>691</v>
      </c>
      <c r="C273" s="66" t="s">
        <v>1429</v>
      </c>
      <c r="D273" s="66" t="s">
        <v>1429</v>
      </c>
      <c r="E273" s="80"/>
      <c r="F273" s="93" t="str">
        <f t="shared" si="9"/>
        <v/>
      </c>
      <c r="G273" s="93" t="str">
        <f t="shared" si="10"/>
        <v/>
      </c>
    </row>
    <row r="274" spans="1:7" x14ac:dyDescent="0.25">
      <c r="A274" s="66" t="s">
        <v>895</v>
      </c>
      <c r="B274" s="83" t="s">
        <v>691</v>
      </c>
      <c r="C274" s="66" t="s">
        <v>1429</v>
      </c>
      <c r="D274" s="66" t="s">
        <v>1429</v>
      </c>
      <c r="E274" s="80"/>
      <c r="F274" s="93" t="str">
        <f t="shared" si="9"/>
        <v/>
      </c>
      <c r="G274" s="93" t="str">
        <f t="shared" si="10"/>
        <v/>
      </c>
    </row>
    <row r="275" spans="1:7" x14ac:dyDescent="0.25">
      <c r="A275" s="66" t="s">
        <v>896</v>
      </c>
      <c r="B275" s="83" t="s">
        <v>691</v>
      </c>
      <c r="C275" s="66" t="s">
        <v>1429</v>
      </c>
      <c r="D275" s="66" t="s">
        <v>1429</v>
      </c>
      <c r="E275" s="80"/>
      <c r="F275" s="93" t="str">
        <f t="shared" si="9"/>
        <v/>
      </c>
      <c r="G275" s="93" t="str">
        <f t="shared" si="10"/>
        <v/>
      </c>
    </row>
    <row r="276" spans="1:7" x14ac:dyDescent="0.25">
      <c r="A276" s="66" t="s">
        <v>897</v>
      </c>
      <c r="B276" s="83" t="s">
        <v>691</v>
      </c>
      <c r="C276" s="66" t="s">
        <v>1429</v>
      </c>
      <c r="D276" s="66" t="s">
        <v>1429</v>
      </c>
      <c r="E276" s="80"/>
      <c r="F276" s="93" t="str">
        <f t="shared" si="9"/>
        <v/>
      </c>
      <c r="G276" s="93" t="str">
        <f t="shared" si="10"/>
        <v/>
      </c>
    </row>
    <row r="277" spans="1:7" x14ac:dyDescent="0.25">
      <c r="A277" s="66" t="s">
        <v>898</v>
      </c>
      <c r="B277" s="83" t="s">
        <v>691</v>
      </c>
      <c r="C277" s="66" t="s">
        <v>1429</v>
      </c>
      <c r="D277" s="66" t="s">
        <v>1429</v>
      </c>
      <c r="E277" s="80"/>
      <c r="F277" s="93" t="str">
        <f t="shared" si="9"/>
        <v/>
      </c>
      <c r="G277" s="93" t="str">
        <f t="shared" si="10"/>
        <v/>
      </c>
    </row>
    <row r="278" spans="1:7" x14ac:dyDescent="0.25">
      <c r="A278" s="66" t="s">
        <v>899</v>
      </c>
      <c r="B278" s="83" t="s">
        <v>691</v>
      </c>
      <c r="C278" s="66" t="s">
        <v>1429</v>
      </c>
      <c r="D278" s="66" t="s">
        <v>1429</v>
      </c>
      <c r="E278" s="80"/>
      <c r="F278" s="93" t="str">
        <f t="shared" si="9"/>
        <v/>
      </c>
      <c r="G278" s="93" t="str">
        <f t="shared" si="10"/>
        <v/>
      </c>
    </row>
    <row r="279" spans="1:7" x14ac:dyDescent="0.25">
      <c r="A279" s="66" t="s">
        <v>900</v>
      </c>
      <c r="B279" s="83" t="s">
        <v>691</v>
      </c>
      <c r="C279" s="66" t="s">
        <v>1429</v>
      </c>
      <c r="D279" s="66" t="s">
        <v>1429</v>
      </c>
      <c r="E279" s="80"/>
      <c r="F279" s="93" t="str">
        <f t="shared" si="9"/>
        <v/>
      </c>
      <c r="G279" s="93" t="str">
        <f t="shared" si="10"/>
        <v/>
      </c>
    </row>
    <row r="280" spans="1:7" x14ac:dyDescent="0.25">
      <c r="A280" s="66" t="s">
        <v>901</v>
      </c>
      <c r="B280" s="83" t="s">
        <v>691</v>
      </c>
      <c r="C280" s="66" t="s">
        <v>1429</v>
      </c>
      <c r="D280" s="66" t="s">
        <v>1429</v>
      </c>
      <c r="E280" s="80"/>
      <c r="F280" s="93" t="str">
        <f t="shared" si="9"/>
        <v/>
      </c>
      <c r="G280" s="93" t="str">
        <f t="shared" si="10"/>
        <v/>
      </c>
    </row>
    <row r="281" spans="1:7" x14ac:dyDescent="0.25">
      <c r="A281" s="66" t="s">
        <v>902</v>
      </c>
      <c r="B281" s="83" t="s">
        <v>691</v>
      </c>
      <c r="C281" s="66" t="s">
        <v>1429</v>
      </c>
      <c r="D281" s="66" t="s">
        <v>1429</v>
      </c>
      <c r="E281" s="83"/>
      <c r="F281" s="93" t="str">
        <f t="shared" si="9"/>
        <v/>
      </c>
      <c r="G281" s="93" t="str">
        <f t="shared" si="10"/>
        <v/>
      </c>
    </row>
    <row r="282" spans="1:7" x14ac:dyDescent="0.25">
      <c r="A282" s="66" t="s">
        <v>903</v>
      </c>
      <c r="B282" s="83" t="s">
        <v>691</v>
      </c>
      <c r="C282" s="66" t="s">
        <v>1429</v>
      </c>
      <c r="D282" s="66" t="s">
        <v>1429</v>
      </c>
      <c r="E282" s="83"/>
      <c r="F282" s="93" t="str">
        <f t="shared" si="9"/>
        <v/>
      </c>
      <c r="G282" s="93" t="str">
        <f t="shared" si="10"/>
        <v/>
      </c>
    </row>
    <row r="283" spans="1:7" x14ac:dyDescent="0.25">
      <c r="A283" s="66" t="s">
        <v>904</v>
      </c>
      <c r="B283" s="83" t="s">
        <v>691</v>
      </c>
      <c r="C283" s="66" t="s">
        <v>1429</v>
      </c>
      <c r="D283" s="66" t="s">
        <v>1429</v>
      </c>
      <c r="E283" s="83"/>
      <c r="F283" s="93" t="str">
        <f t="shared" si="9"/>
        <v/>
      </c>
      <c r="G283" s="93" t="str">
        <f t="shared" si="10"/>
        <v/>
      </c>
    </row>
    <row r="284" spans="1:7" x14ac:dyDescent="0.25">
      <c r="A284" s="66" t="s">
        <v>905</v>
      </c>
      <c r="B284" s="83" t="s">
        <v>691</v>
      </c>
      <c r="C284" s="66" t="s">
        <v>1429</v>
      </c>
      <c r="D284" s="66" t="s">
        <v>1429</v>
      </c>
      <c r="E284" s="83"/>
      <c r="F284" s="93" t="str">
        <f t="shared" si="9"/>
        <v/>
      </c>
      <c r="G284" s="93" t="str">
        <f t="shared" si="10"/>
        <v/>
      </c>
    </row>
    <row r="285" spans="1:7" x14ac:dyDescent="0.25">
      <c r="A285" s="66" t="s">
        <v>906</v>
      </c>
      <c r="B285" s="83" t="s">
        <v>691</v>
      </c>
      <c r="C285" s="66" t="s">
        <v>1429</v>
      </c>
      <c r="D285" s="66" t="s">
        <v>1429</v>
      </c>
      <c r="E285" s="83"/>
      <c r="F285" s="93" t="str">
        <f t="shared" si="9"/>
        <v/>
      </c>
      <c r="G285" s="93" t="str">
        <f t="shared" si="10"/>
        <v/>
      </c>
    </row>
    <row r="286" spans="1:7" x14ac:dyDescent="0.25">
      <c r="A286" s="66" t="s">
        <v>907</v>
      </c>
      <c r="B286" s="83" t="s">
        <v>691</v>
      </c>
      <c r="C286" s="66" t="s">
        <v>1429</v>
      </c>
      <c r="D286" s="66" t="s">
        <v>1429</v>
      </c>
      <c r="E286" s="83"/>
      <c r="F286" s="93" t="str">
        <f t="shared" si="9"/>
        <v/>
      </c>
      <c r="G286" s="93" t="str">
        <f t="shared" si="10"/>
        <v/>
      </c>
    </row>
    <row r="287" spans="1:7" x14ac:dyDescent="0.25">
      <c r="A287" s="66" t="s">
        <v>908</v>
      </c>
      <c r="B287" s="83" t="s">
        <v>691</v>
      </c>
      <c r="C287" s="66" t="s">
        <v>1429</v>
      </c>
      <c r="D287" s="66" t="s">
        <v>1429</v>
      </c>
      <c r="F287" s="93" t="str">
        <f t="shared" si="9"/>
        <v/>
      </c>
      <c r="G287" s="93" t="str">
        <f t="shared" si="10"/>
        <v/>
      </c>
    </row>
    <row r="288" spans="1:7" x14ac:dyDescent="0.25">
      <c r="A288" s="66" t="s">
        <v>909</v>
      </c>
      <c r="B288" s="83" t="s">
        <v>691</v>
      </c>
      <c r="C288" s="66" t="s">
        <v>1429</v>
      </c>
      <c r="D288" s="66" t="s">
        <v>1429</v>
      </c>
      <c r="E288" s="104"/>
      <c r="F288" s="93" t="str">
        <f t="shared" si="9"/>
        <v/>
      </c>
      <c r="G288" s="93" t="str">
        <f t="shared" si="10"/>
        <v/>
      </c>
    </row>
    <row r="289" spans="1:7" x14ac:dyDescent="0.25">
      <c r="A289" s="66" t="s">
        <v>910</v>
      </c>
      <c r="B289" s="83" t="s">
        <v>691</v>
      </c>
      <c r="C289" s="66" t="s">
        <v>1429</v>
      </c>
      <c r="D289" s="66" t="s">
        <v>1429</v>
      </c>
      <c r="E289" s="104"/>
      <c r="F289" s="93" t="str">
        <f t="shared" si="9"/>
        <v/>
      </c>
      <c r="G289" s="93" t="str">
        <f t="shared" si="10"/>
        <v/>
      </c>
    </row>
    <row r="290" spans="1:7" x14ac:dyDescent="0.25">
      <c r="A290" s="66" t="s">
        <v>911</v>
      </c>
      <c r="B290" s="83" t="s">
        <v>691</v>
      </c>
      <c r="C290" s="66" t="s">
        <v>1429</v>
      </c>
      <c r="D290" s="66" t="s">
        <v>1429</v>
      </c>
      <c r="E290" s="104"/>
      <c r="F290" s="93" t="str">
        <f t="shared" si="9"/>
        <v/>
      </c>
      <c r="G290" s="93" t="str">
        <f t="shared" si="10"/>
        <v/>
      </c>
    </row>
    <row r="291" spans="1:7" x14ac:dyDescent="0.25">
      <c r="A291" s="66" t="s">
        <v>912</v>
      </c>
      <c r="B291" s="83" t="s">
        <v>691</v>
      </c>
      <c r="C291" s="66" t="s">
        <v>1429</v>
      </c>
      <c r="D291" s="66" t="s">
        <v>1429</v>
      </c>
      <c r="E291" s="104"/>
      <c r="F291" s="93" t="str">
        <f t="shared" si="9"/>
        <v/>
      </c>
      <c r="G291" s="93" t="str">
        <f t="shared" si="10"/>
        <v/>
      </c>
    </row>
    <row r="292" spans="1:7" x14ac:dyDescent="0.25">
      <c r="A292" s="66" t="s">
        <v>913</v>
      </c>
      <c r="B292" s="83" t="s">
        <v>691</v>
      </c>
      <c r="C292" s="66" t="s">
        <v>1429</v>
      </c>
      <c r="D292" s="66" t="s">
        <v>1429</v>
      </c>
      <c r="E292" s="104"/>
      <c r="F292" s="93" t="str">
        <f t="shared" si="9"/>
        <v/>
      </c>
      <c r="G292" s="93" t="str">
        <f t="shared" si="10"/>
        <v/>
      </c>
    </row>
    <row r="293" spans="1:7" x14ac:dyDescent="0.25">
      <c r="A293" s="66" t="s">
        <v>914</v>
      </c>
      <c r="B293" s="83" t="s">
        <v>691</v>
      </c>
      <c r="C293" s="66" t="s">
        <v>1429</v>
      </c>
      <c r="D293" s="66" t="s">
        <v>1429</v>
      </c>
      <c r="E293" s="104"/>
      <c r="F293" s="93" t="str">
        <f t="shared" si="9"/>
        <v/>
      </c>
      <c r="G293" s="93" t="str">
        <f t="shared" si="10"/>
        <v/>
      </c>
    </row>
    <row r="294" spans="1:7" x14ac:dyDescent="0.25">
      <c r="A294" s="66" t="s">
        <v>915</v>
      </c>
      <c r="B294" s="83" t="s">
        <v>691</v>
      </c>
      <c r="C294" s="66" t="s">
        <v>1429</v>
      </c>
      <c r="D294" s="66" t="s">
        <v>1429</v>
      </c>
      <c r="E294" s="104"/>
      <c r="F294" s="93" t="str">
        <f t="shared" si="9"/>
        <v/>
      </c>
      <c r="G294" s="93" t="str">
        <f t="shared" si="10"/>
        <v/>
      </c>
    </row>
    <row r="295" spans="1:7" x14ac:dyDescent="0.25">
      <c r="A295" s="66" t="s">
        <v>916</v>
      </c>
      <c r="B295" s="83" t="s">
        <v>691</v>
      </c>
      <c r="C295" s="66" t="s">
        <v>1429</v>
      </c>
      <c r="D295" s="66" t="s">
        <v>1429</v>
      </c>
      <c r="E295" s="104"/>
      <c r="F295" s="93" t="str">
        <f t="shared" si="9"/>
        <v/>
      </c>
      <c r="G295" s="93" t="str">
        <f t="shared" si="10"/>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1429</v>
      </c>
      <c r="G298" s="66"/>
    </row>
    <row r="299" spans="1:7" x14ac:dyDescent="0.25">
      <c r="G299" s="66"/>
    </row>
    <row r="300" spans="1:7" x14ac:dyDescent="0.25">
      <c r="B300" s="83" t="s">
        <v>803</v>
      </c>
      <c r="G300" s="66"/>
    </row>
    <row r="301" spans="1:7" x14ac:dyDescent="0.25">
      <c r="A301" s="66" t="s">
        <v>920</v>
      </c>
      <c r="B301" s="66" t="s">
        <v>805</v>
      </c>
      <c r="C301" s="66" t="s">
        <v>1429</v>
      </c>
      <c r="D301" s="66" t="s">
        <v>1429</v>
      </c>
      <c r="F301" s="93" t="str">
        <f>IF($C$309=0,"",IF(C301="[for completion]","",C301/$C$309))</f>
        <v/>
      </c>
      <c r="G301" s="93" t="str">
        <f>IF($D$309=0,"",IF(D301="[for completion]","",D301/$D$309))</f>
        <v/>
      </c>
    </row>
    <row r="302" spans="1:7" x14ac:dyDescent="0.25">
      <c r="A302" s="66" t="s">
        <v>921</v>
      </c>
      <c r="B302" s="66" t="s">
        <v>807</v>
      </c>
      <c r="C302" s="66" t="s">
        <v>1429</v>
      </c>
      <c r="D302" s="66" t="s">
        <v>1429</v>
      </c>
      <c r="F302" s="93" t="str">
        <f t="shared" ref="F302:F315" si="11">IF($C$309=0,"",IF(C302="[for completion]","",C302/$C$309))</f>
        <v/>
      </c>
      <c r="G302" s="93" t="str">
        <f t="shared" ref="G302:G315" si="12">IF($D$309=0,"",IF(D302="[for completion]","",D302/$D$309))</f>
        <v/>
      </c>
    </row>
    <row r="303" spans="1:7" x14ac:dyDescent="0.25">
      <c r="A303" s="66" t="s">
        <v>922</v>
      </c>
      <c r="B303" s="66" t="s">
        <v>809</v>
      </c>
      <c r="C303" s="66" t="s">
        <v>1429</v>
      </c>
      <c r="D303" s="66" t="s">
        <v>1429</v>
      </c>
      <c r="F303" s="93" t="str">
        <f t="shared" si="11"/>
        <v/>
      </c>
      <c r="G303" s="93" t="str">
        <f t="shared" si="12"/>
        <v/>
      </c>
    </row>
    <row r="304" spans="1:7" x14ac:dyDescent="0.25">
      <c r="A304" s="66" t="s">
        <v>923</v>
      </c>
      <c r="B304" s="66" t="s">
        <v>811</v>
      </c>
      <c r="C304" s="66" t="s">
        <v>1429</v>
      </c>
      <c r="D304" s="66" t="s">
        <v>1429</v>
      </c>
      <c r="F304" s="93" t="str">
        <f t="shared" si="11"/>
        <v/>
      </c>
      <c r="G304" s="93" t="str">
        <f t="shared" si="12"/>
        <v/>
      </c>
    </row>
    <row r="305" spans="1:7" x14ac:dyDescent="0.25">
      <c r="A305" s="66" t="s">
        <v>924</v>
      </c>
      <c r="B305" s="66" t="s">
        <v>813</v>
      </c>
      <c r="C305" s="66" t="s">
        <v>1429</v>
      </c>
      <c r="D305" s="66" t="s">
        <v>1429</v>
      </c>
      <c r="F305" s="93" t="str">
        <f t="shared" si="11"/>
        <v/>
      </c>
      <c r="G305" s="93" t="str">
        <f t="shared" si="12"/>
        <v/>
      </c>
    </row>
    <row r="306" spans="1:7" x14ac:dyDescent="0.25">
      <c r="A306" s="66" t="s">
        <v>925</v>
      </c>
      <c r="B306" s="66" t="s">
        <v>815</v>
      </c>
      <c r="C306" s="66" t="s">
        <v>1429</v>
      </c>
      <c r="D306" s="66" t="s">
        <v>1429</v>
      </c>
      <c r="F306" s="93" t="str">
        <f t="shared" si="11"/>
        <v/>
      </c>
      <c r="G306" s="93" t="str">
        <f t="shared" si="12"/>
        <v/>
      </c>
    </row>
    <row r="307" spans="1:7" x14ac:dyDescent="0.25">
      <c r="A307" s="66" t="s">
        <v>926</v>
      </c>
      <c r="B307" s="66" t="s">
        <v>817</v>
      </c>
      <c r="C307" s="66" t="s">
        <v>1429</v>
      </c>
      <c r="D307" s="66" t="s">
        <v>1429</v>
      </c>
      <c r="F307" s="93" t="str">
        <f t="shared" si="11"/>
        <v/>
      </c>
      <c r="G307" s="93" t="str">
        <f t="shared" si="12"/>
        <v/>
      </c>
    </row>
    <row r="308" spans="1:7" x14ac:dyDescent="0.25">
      <c r="A308" s="66" t="s">
        <v>927</v>
      </c>
      <c r="B308" s="66" t="s">
        <v>819</v>
      </c>
      <c r="C308" s="66" t="s">
        <v>1429</v>
      </c>
      <c r="D308" s="66" t="s">
        <v>1429</v>
      </c>
      <c r="F308" s="93" t="str">
        <f t="shared" si="11"/>
        <v/>
      </c>
      <c r="G308" s="93" t="str">
        <f t="shared" si="12"/>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1"/>
        <v/>
      </c>
      <c r="G310" s="93" t="str">
        <f t="shared" si="12"/>
        <v/>
      </c>
    </row>
    <row r="311" spans="1:7" hidden="1" outlineLevel="1" x14ac:dyDescent="0.25">
      <c r="A311" s="66" t="s">
        <v>930</v>
      </c>
      <c r="B311" s="96" t="s">
        <v>824</v>
      </c>
      <c r="F311" s="93" t="str">
        <f t="shared" si="11"/>
        <v/>
      </c>
      <c r="G311" s="93" t="str">
        <f t="shared" si="12"/>
        <v/>
      </c>
    </row>
    <row r="312" spans="1:7" hidden="1" outlineLevel="1" x14ac:dyDescent="0.25">
      <c r="A312" s="66" t="s">
        <v>931</v>
      </c>
      <c r="B312" s="96" t="s">
        <v>826</v>
      </c>
      <c r="F312" s="93" t="str">
        <f t="shared" si="11"/>
        <v/>
      </c>
      <c r="G312" s="93" t="str">
        <f t="shared" si="12"/>
        <v/>
      </c>
    </row>
    <row r="313" spans="1:7" hidden="1" outlineLevel="1" x14ac:dyDescent="0.25">
      <c r="A313" s="66" t="s">
        <v>932</v>
      </c>
      <c r="B313" s="96" t="s">
        <v>828</v>
      </c>
      <c r="F313" s="93" t="str">
        <f t="shared" si="11"/>
        <v/>
      </c>
      <c r="G313" s="93" t="str">
        <f t="shared" si="12"/>
        <v/>
      </c>
    </row>
    <row r="314" spans="1:7" hidden="1" outlineLevel="1" x14ac:dyDescent="0.25">
      <c r="A314" s="66" t="s">
        <v>933</v>
      </c>
      <c r="B314" s="96" t="s">
        <v>830</v>
      </c>
      <c r="F314" s="93" t="str">
        <f t="shared" si="11"/>
        <v/>
      </c>
      <c r="G314" s="93" t="str">
        <f t="shared" si="12"/>
        <v/>
      </c>
    </row>
    <row r="315" spans="1:7" hidden="1" outlineLevel="1" x14ac:dyDescent="0.25">
      <c r="A315" s="66" t="s">
        <v>934</v>
      </c>
      <c r="B315" s="96" t="s">
        <v>832</v>
      </c>
      <c r="F315" s="93" t="str">
        <f t="shared" si="11"/>
        <v/>
      </c>
      <c r="G315" s="93" t="str">
        <f t="shared" si="12"/>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1429</v>
      </c>
      <c r="G320" s="66"/>
    </row>
    <row r="321" spans="1:7" x14ac:dyDescent="0.25">
      <c r="G321" s="66"/>
    </row>
    <row r="322" spans="1:7" x14ac:dyDescent="0.25">
      <c r="B322" s="83" t="s">
        <v>803</v>
      </c>
      <c r="G322" s="66"/>
    </row>
    <row r="323" spans="1:7" x14ac:dyDescent="0.25">
      <c r="A323" s="66" t="s">
        <v>940</v>
      </c>
      <c r="B323" s="66" t="s">
        <v>805</v>
      </c>
      <c r="C323" s="66" t="s">
        <v>1429</v>
      </c>
      <c r="D323" s="66" t="s">
        <v>1429</v>
      </c>
      <c r="F323" s="93" t="str">
        <f>IF($C$331=0,"",IF(C323="[Mark as ND1 if not relevant]","",C323/$C$331))</f>
        <v/>
      </c>
      <c r="G323" s="93" t="str">
        <f>IF($D$331=0,"",IF(D323="[Mark as ND1 if not relevant]","",D323/$D$331))</f>
        <v/>
      </c>
    </row>
    <row r="324" spans="1:7" x14ac:dyDescent="0.25">
      <c r="A324" s="66" t="s">
        <v>941</v>
      </c>
      <c r="B324" s="66" t="s">
        <v>807</v>
      </c>
      <c r="C324" s="66" t="s">
        <v>1429</v>
      </c>
      <c r="D324" s="66" t="s">
        <v>1429</v>
      </c>
      <c r="F324" s="93" t="str">
        <f t="shared" ref="F324:F330" si="13">IF($C$331=0,"",IF(C324="[Mark as ND1 if not relevant]","",C324/$C$331))</f>
        <v/>
      </c>
      <c r="G324" s="93" t="str">
        <f t="shared" ref="G324:G330" si="14">IF($D$331=0,"",IF(D324="[Mark as ND1 if not relevant]","",D324/$D$331))</f>
        <v/>
      </c>
    </row>
    <row r="325" spans="1:7" x14ac:dyDescent="0.25">
      <c r="A325" s="66" t="s">
        <v>942</v>
      </c>
      <c r="B325" s="66" t="s">
        <v>809</v>
      </c>
      <c r="C325" s="66" t="s">
        <v>1429</v>
      </c>
      <c r="D325" s="66" t="s">
        <v>1429</v>
      </c>
      <c r="F325" s="93" t="str">
        <f t="shared" si="13"/>
        <v/>
      </c>
      <c r="G325" s="93" t="str">
        <f t="shared" si="14"/>
        <v/>
      </c>
    </row>
    <row r="326" spans="1:7" x14ac:dyDescent="0.25">
      <c r="A326" s="66" t="s">
        <v>943</v>
      </c>
      <c r="B326" s="66" t="s">
        <v>811</v>
      </c>
      <c r="C326" s="66" t="s">
        <v>1429</v>
      </c>
      <c r="D326" s="66" t="s">
        <v>1429</v>
      </c>
      <c r="F326" s="93" t="str">
        <f t="shared" si="13"/>
        <v/>
      </c>
      <c r="G326" s="93" t="str">
        <f t="shared" si="14"/>
        <v/>
      </c>
    </row>
    <row r="327" spans="1:7" x14ac:dyDescent="0.25">
      <c r="A327" s="66" t="s">
        <v>944</v>
      </c>
      <c r="B327" s="66" t="s">
        <v>813</v>
      </c>
      <c r="C327" s="66" t="s">
        <v>1429</v>
      </c>
      <c r="D327" s="66" t="s">
        <v>1429</v>
      </c>
      <c r="F327" s="93" t="str">
        <f t="shared" si="13"/>
        <v/>
      </c>
      <c r="G327" s="93" t="str">
        <f t="shared" si="14"/>
        <v/>
      </c>
    </row>
    <row r="328" spans="1:7" x14ac:dyDescent="0.25">
      <c r="A328" s="66" t="s">
        <v>945</v>
      </c>
      <c r="B328" s="66" t="s">
        <v>815</v>
      </c>
      <c r="C328" s="66" t="s">
        <v>1429</v>
      </c>
      <c r="D328" s="66" t="s">
        <v>1429</v>
      </c>
      <c r="F328" s="93" t="str">
        <f t="shared" si="13"/>
        <v/>
      </c>
      <c r="G328" s="93" t="str">
        <f t="shared" si="14"/>
        <v/>
      </c>
    </row>
    <row r="329" spans="1:7" x14ac:dyDescent="0.25">
      <c r="A329" s="66" t="s">
        <v>946</v>
      </c>
      <c r="B329" s="66" t="s">
        <v>817</v>
      </c>
      <c r="C329" s="66" t="s">
        <v>1429</v>
      </c>
      <c r="D329" s="66" t="s">
        <v>1429</v>
      </c>
      <c r="F329" s="93" t="str">
        <f t="shared" si="13"/>
        <v/>
      </c>
      <c r="G329" s="93" t="str">
        <f t="shared" si="14"/>
        <v/>
      </c>
    </row>
    <row r="330" spans="1:7" x14ac:dyDescent="0.25">
      <c r="A330" s="66" t="s">
        <v>947</v>
      </c>
      <c r="B330" s="66" t="s">
        <v>819</v>
      </c>
      <c r="C330" s="66" t="s">
        <v>1429</v>
      </c>
      <c r="D330" s="66" t="s">
        <v>1429</v>
      </c>
      <c r="F330" s="93" t="str">
        <f t="shared" si="13"/>
        <v/>
      </c>
      <c r="G330" s="93" t="str">
        <f t="shared" si="14"/>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5">IF($C$331=0,"",IF(C332="[for completion]","",C332/$C$331))</f>
        <v/>
      </c>
      <c r="G332" s="93" t="str">
        <f t="shared" ref="G332:G337" si="16">IF($D$331=0,"",IF(D332="[for completion]","",D332/$D$331))</f>
        <v/>
      </c>
    </row>
    <row r="333" spans="1:7" hidden="1" outlineLevel="1" x14ac:dyDescent="0.25">
      <c r="A333" s="66" t="s">
        <v>950</v>
      </c>
      <c r="B333" s="96" t="s">
        <v>824</v>
      </c>
      <c r="F333" s="93" t="str">
        <f t="shared" si="15"/>
        <v/>
      </c>
      <c r="G333" s="93" t="str">
        <f t="shared" si="16"/>
        <v/>
      </c>
    </row>
    <row r="334" spans="1:7" hidden="1" outlineLevel="1" x14ac:dyDescent="0.25">
      <c r="A334" s="66" t="s">
        <v>951</v>
      </c>
      <c r="B334" s="96" t="s">
        <v>826</v>
      </c>
      <c r="F334" s="93" t="str">
        <f t="shared" si="15"/>
        <v/>
      </c>
      <c r="G334" s="93" t="str">
        <f t="shared" si="16"/>
        <v/>
      </c>
    </row>
    <row r="335" spans="1:7" hidden="1" outlineLevel="1" x14ac:dyDescent="0.25">
      <c r="A335" s="66" t="s">
        <v>952</v>
      </c>
      <c r="B335" s="96" t="s">
        <v>828</v>
      </c>
      <c r="F335" s="93" t="str">
        <f t="shared" si="15"/>
        <v/>
      </c>
      <c r="G335" s="93" t="str">
        <f t="shared" si="16"/>
        <v/>
      </c>
    </row>
    <row r="336" spans="1:7" hidden="1" outlineLevel="1" x14ac:dyDescent="0.25">
      <c r="A336" s="66" t="s">
        <v>953</v>
      </c>
      <c r="B336" s="96" t="s">
        <v>830</v>
      </c>
      <c r="F336" s="93" t="str">
        <f t="shared" si="15"/>
        <v/>
      </c>
      <c r="G336" s="93" t="str">
        <f t="shared" si="16"/>
        <v/>
      </c>
    </row>
    <row r="337" spans="1:7" hidden="1" outlineLevel="1" x14ac:dyDescent="0.25">
      <c r="A337" s="66" t="s">
        <v>954</v>
      </c>
      <c r="B337" s="96" t="s">
        <v>832</v>
      </c>
      <c r="F337" s="93" t="str">
        <f t="shared" si="15"/>
        <v/>
      </c>
      <c r="G337" s="93" t="str">
        <f t="shared" si="16"/>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1429</v>
      </c>
      <c r="G342" s="66"/>
    </row>
    <row r="343" spans="1:7" x14ac:dyDescent="0.25">
      <c r="A343" s="66" t="s">
        <v>962</v>
      </c>
      <c r="B343" s="83" t="s">
        <v>963</v>
      </c>
      <c r="C343" s="66" t="s">
        <v>1429</v>
      </c>
      <c r="G343" s="66"/>
    </row>
    <row r="344" spans="1:7" x14ac:dyDescent="0.25">
      <c r="A344" s="66" t="s">
        <v>964</v>
      </c>
      <c r="B344" s="83" t="s">
        <v>965</v>
      </c>
      <c r="C344" s="66" t="s">
        <v>1429</v>
      </c>
      <c r="G344" s="66"/>
    </row>
    <row r="345" spans="1:7" x14ac:dyDescent="0.25">
      <c r="A345" s="66" t="s">
        <v>966</v>
      </c>
      <c r="B345" s="83" t="s">
        <v>967</v>
      </c>
      <c r="C345" s="66" t="s">
        <v>1429</v>
      </c>
      <c r="G345" s="66"/>
    </row>
    <row r="346" spans="1:7" x14ac:dyDescent="0.25">
      <c r="A346" s="66" t="s">
        <v>968</v>
      </c>
      <c r="B346" s="83" t="s">
        <v>969</v>
      </c>
      <c r="C346" s="66" t="s">
        <v>1429</v>
      </c>
      <c r="G346" s="66"/>
    </row>
    <row r="347" spans="1:7" x14ac:dyDescent="0.25">
      <c r="A347" s="66" t="s">
        <v>970</v>
      </c>
      <c r="B347" s="83" t="s">
        <v>971</v>
      </c>
      <c r="C347" s="66" t="s">
        <v>1429</v>
      </c>
      <c r="G347" s="66"/>
    </row>
    <row r="348" spans="1:7" x14ac:dyDescent="0.25">
      <c r="A348" s="66" t="s">
        <v>972</v>
      </c>
      <c r="B348" s="83" t="s">
        <v>973</v>
      </c>
      <c r="C348" s="66" t="s">
        <v>1429</v>
      </c>
      <c r="G348" s="66"/>
    </row>
    <row r="349" spans="1:7" x14ac:dyDescent="0.25">
      <c r="A349" s="66" t="s">
        <v>974</v>
      </c>
      <c r="B349" s="83" t="s">
        <v>975</v>
      </c>
      <c r="C349" s="66" t="s">
        <v>1429</v>
      </c>
      <c r="G349" s="66"/>
    </row>
    <row r="350" spans="1:7" x14ac:dyDescent="0.25">
      <c r="A350" s="66" t="s">
        <v>976</v>
      </c>
      <c r="B350" s="83" t="s">
        <v>977</v>
      </c>
      <c r="C350" s="66" t="s">
        <v>1429</v>
      </c>
      <c r="G350" s="66"/>
    </row>
    <row r="351" spans="1:7" x14ac:dyDescent="0.25">
      <c r="A351" s="66" t="s">
        <v>978</v>
      </c>
      <c r="B351" s="83" t="s">
        <v>159</v>
      </c>
      <c r="C351" s="66" t="s">
        <v>1429</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208:G208 F15 F309:G309"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 t="shared" ref="F40:F41" si="2">IF($C$42=0,"",IF(C40="[for completion]","",C40/$C$42))</f>
        <v/>
      </c>
      <c r="G40" s="92"/>
      <c r="H40"/>
      <c r="I40" s="83"/>
      <c r="L40" s="126"/>
      <c r="M40" s="93"/>
      <c r="N40" s="92"/>
    </row>
    <row r="41" spans="1:14" x14ac:dyDescent="0.25">
      <c r="A41" s="66" t="s">
        <v>1037</v>
      </c>
      <c r="B41" s="83" t="s">
        <v>159</v>
      </c>
      <c r="C41" s="66" t="s">
        <v>95</v>
      </c>
      <c r="E41" s="104"/>
      <c r="F41" s="93" t="str">
        <f t="shared" si="2"/>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3">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3"/>
        <v/>
      </c>
      <c r="G155" s="92"/>
      <c r="H155"/>
      <c r="I155" s="83"/>
      <c r="K155" s="126"/>
      <c r="L155" s="126"/>
      <c r="M155" s="93"/>
      <c r="N155" s="92"/>
    </row>
    <row r="156" spans="1:14" ht="15" customHeight="1" outlineLevel="1" x14ac:dyDescent="0.25">
      <c r="A156" s="66" t="s">
        <v>1155</v>
      </c>
      <c r="B156" s="96" t="s">
        <v>1156</v>
      </c>
      <c r="D156" s="126"/>
      <c r="E156" s="126"/>
      <c r="F156" s="93" t="str">
        <f t="shared" si="3"/>
        <v/>
      </c>
      <c r="G156" s="92"/>
      <c r="H156"/>
      <c r="I156" s="83"/>
      <c r="K156" s="126"/>
      <c r="L156" s="126"/>
      <c r="M156" s="93"/>
      <c r="N156" s="92"/>
    </row>
    <row r="157" spans="1:14" ht="15" customHeight="1" outlineLevel="1" x14ac:dyDescent="0.25">
      <c r="A157" s="66" t="s">
        <v>1157</v>
      </c>
      <c r="B157" s="96" t="s">
        <v>1158</v>
      </c>
      <c r="D157" s="126"/>
      <c r="E157" s="126"/>
      <c r="F157" s="93" t="str">
        <f t="shared" si="3"/>
        <v/>
      </c>
      <c r="G157" s="92"/>
      <c r="H157"/>
      <c r="I157" s="83"/>
      <c r="K157" s="126"/>
      <c r="L157" s="126"/>
      <c r="M157" s="93"/>
      <c r="N157" s="92"/>
    </row>
    <row r="158" spans="1:14" ht="15" customHeight="1" outlineLevel="1" x14ac:dyDescent="0.25">
      <c r="A158" s="66" t="s">
        <v>1159</v>
      </c>
      <c r="B158" s="96" t="s">
        <v>1160</v>
      </c>
      <c r="D158" s="126"/>
      <c r="E158" s="126"/>
      <c r="F158" s="93" t="str">
        <f t="shared" si="3"/>
        <v/>
      </c>
      <c r="G158" s="92"/>
      <c r="H158"/>
      <c r="I158" s="83"/>
      <c r="K158" s="126"/>
      <c r="L158" s="126"/>
      <c r="M158" s="93"/>
      <c r="N158" s="92"/>
    </row>
    <row r="159" spans="1:14" ht="15" customHeight="1" outlineLevel="1" x14ac:dyDescent="0.25">
      <c r="A159" s="66" t="s">
        <v>1161</v>
      </c>
      <c r="B159" s="96" t="s">
        <v>1162</v>
      </c>
      <c r="D159" s="126"/>
      <c r="E159" s="126"/>
      <c r="F159" s="93" t="str">
        <f t="shared" si="3"/>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 t="shared" ref="F164:F165" si="4">IF($C$152=0,"",IF(C164="[for completion]","",C164/$C$152))</f>
        <v/>
      </c>
      <c r="G164" s="92"/>
      <c r="H164"/>
      <c r="I164" s="83"/>
      <c r="K164" s="126"/>
      <c r="L164" s="126"/>
      <c r="M164" s="93"/>
      <c r="N164" s="92"/>
    </row>
    <row r="165" spans="1:14" outlineLevel="1" x14ac:dyDescent="0.25">
      <c r="A165" s="66" t="s">
        <v>1168</v>
      </c>
      <c r="B165" s="97"/>
      <c r="C165" s="97"/>
      <c r="D165" s="97"/>
      <c r="E165" s="97"/>
      <c r="F165" s="93" t="str">
        <f t="shared" si="4"/>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1901</v>
      </c>
    </row>
    <row r="7" spans="1:3" x14ac:dyDescent="0.25">
      <c r="A7" s="1" t="s">
        <v>1392</v>
      </c>
      <c r="B7" s="80" t="s">
        <v>1393</v>
      </c>
      <c r="C7" s="66" t="s">
        <v>1902</v>
      </c>
    </row>
    <row r="8" spans="1:3" x14ac:dyDescent="0.25">
      <c r="A8" s="1" t="s">
        <v>1394</v>
      </c>
      <c r="B8" s="80" t="s">
        <v>1395</v>
      </c>
      <c r="C8" s="124" t="s">
        <v>1903</v>
      </c>
    </row>
    <row r="9" spans="1:3" x14ac:dyDescent="0.25">
      <c r="A9" s="1" t="s">
        <v>1396</v>
      </c>
      <c r="B9" s="80" t="s">
        <v>1397</v>
      </c>
      <c r="C9" s="66" t="s">
        <v>1904</v>
      </c>
    </row>
    <row r="10" spans="1:3" ht="44.25" customHeight="1" x14ac:dyDescent="0.25">
      <c r="A10" s="1" t="s">
        <v>1398</v>
      </c>
      <c r="B10" s="80" t="s">
        <v>1399</v>
      </c>
      <c r="C10" s="66" t="s">
        <v>1880</v>
      </c>
    </row>
    <row r="11" spans="1:3" ht="54.75" customHeight="1" x14ac:dyDescent="0.25">
      <c r="A11" s="1" t="s">
        <v>1400</v>
      </c>
      <c r="B11" s="80" t="s">
        <v>1401</v>
      </c>
      <c r="C11" s="66" t="s">
        <v>1905</v>
      </c>
    </row>
    <row r="12" spans="1:3" ht="30" x14ac:dyDescent="0.25">
      <c r="A12" s="1" t="s">
        <v>1402</v>
      </c>
      <c r="B12" s="80" t="s">
        <v>1403</v>
      </c>
      <c r="C12" s="66" t="s">
        <v>1906</v>
      </c>
    </row>
    <row r="13" spans="1:3" x14ac:dyDescent="0.25">
      <c r="A13" s="1" t="s">
        <v>1404</v>
      </c>
      <c r="B13" s="80" t="s">
        <v>1405</v>
      </c>
      <c r="C13" s="66" t="s">
        <v>1429</v>
      </c>
    </row>
    <row r="14" spans="1:3" ht="30" x14ac:dyDescent="0.25">
      <c r="A14" s="1" t="s">
        <v>1406</v>
      </c>
      <c r="B14" s="80" t="s">
        <v>1407</v>
      </c>
      <c r="C14" s="66" t="s">
        <v>1429</v>
      </c>
    </row>
    <row r="15" spans="1:3" ht="45" x14ac:dyDescent="0.25">
      <c r="A15" s="1" t="s">
        <v>1408</v>
      </c>
      <c r="B15" s="80" t="s">
        <v>1409</v>
      </c>
      <c r="C15" s="83" t="s">
        <v>1907</v>
      </c>
    </row>
    <row r="16" spans="1:3" ht="45" x14ac:dyDescent="0.25">
      <c r="A16" s="1" t="s">
        <v>1410</v>
      </c>
      <c r="B16" s="84" t="s">
        <v>1411</v>
      </c>
      <c r="C16" s="66" t="s">
        <v>1908</v>
      </c>
    </row>
    <row r="17" spans="1:3" ht="30" customHeight="1" x14ac:dyDescent="0.25">
      <c r="A17" s="1" t="s">
        <v>1412</v>
      </c>
      <c r="B17" s="84" t="s">
        <v>1413</v>
      </c>
      <c r="C17" s="66" t="s">
        <v>1429</v>
      </c>
    </row>
    <row r="18" spans="1:3" ht="75" x14ac:dyDescent="0.25">
      <c r="A18" s="1" t="s">
        <v>1414</v>
      </c>
      <c r="B18" s="84" t="s">
        <v>1415</v>
      </c>
      <c r="C18" s="66" t="s">
        <v>1909</v>
      </c>
    </row>
    <row r="19" spans="1:3" hidden="1" outlineLevel="1" x14ac:dyDescent="0.25">
      <c r="A19" s="1" t="s">
        <v>1416</v>
      </c>
      <c r="B19" s="84" t="s">
        <v>1417</v>
      </c>
      <c r="C19" s="66"/>
    </row>
    <row r="20" spans="1:3" hidden="1" outlineLevel="1" x14ac:dyDescent="0.25">
      <c r="A20" s="1" t="s">
        <v>1418</v>
      </c>
      <c r="B20" s="123"/>
      <c r="C20" s="66"/>
    </row>
    <row r="21" spans="1:3" hidden="1" outlineLevel="1" x14ac:dyDescent="0.25">
      <c r="A21" s="1" t="s">
        <v>1419</v>
      </c>
      <c r="B21" s="123"/>
      <c r="C21" s="66"/>
    </row>
    <row r="22" spans="1:3" hidden="1" outlineLevel="1" x14ac:dyDescent="0.25">
      <c r="A22" s="1" t="s">
        <v>1420</v>
      </c>
      <c r="B22" s="123"/>
      <c r="C22" s="66"/>
    </row>
    <row r="23" spans="1:3" hidden="1" outlineLevel="1" x14ac:dyDescent="0.25">
      <c r="A23" s="1" t="s">
        <v>1421</v>
      </c>
      <c r="B23" s="123"/>
      <c r="C23" s="66"/>
    </row>
    <row r="24" spans="1:3" ht="18.75" collapsed="1" x14ac:dyDescent="0.25">
      <c r="A24" s="77"/>
      <c r="B24" s="77" t="s">
        <v>1422</v>
      </c>
      <c r="C24" s="131" t="s">
        <v>1423</v>
      </c>
    </row>
    <row r="25" spans="1:3" x14ac:dyDescent="0.25">
      <c r="A25" s="1" t="s">
        <v>1424</v>
      </c>
      <c r="B25" s="84" t="s">
        <v>1425</v>
      </c>
      <c r="C25" s="66" t="s">
        <v>1426</v>
      </c>
    </row>
    <row r="26" spans="1:3" x14ac:dyDescent="0.25">
      <c r="A26" s="1" t="s">
        <v>1427</v>
      </c>
      <c r="B26" s="84" t="s">
        <v>1428</v>
      </c>
      <c r="C26" s="66" t="s">
        <v>1429</v>
      </c>
    </row>
    <row r="27" spans="1:3" x14ac:dyDescent="0.25">
      <c r="A27" s="1" t="s">
        <v>1430</v>
      </c>
      <c r="B27" s="84" t="s">
        <v>1431</v>
      </c>
      <c r="C27" s="66" t="s">
        <v>1432</v>
      </c>
    </row>
    <row r="28" spans="1:3" outlineLevel="1" x14ac:dyDescent="0.25">
      <c r="A28" s="1" t="s">
        <v>1424</v>
      </c>
      <c r="B28" s="83"/>
      <c r="C28" s="66"/>
    </row>
    <row r="29" spans="1:3" outlineLevel="1" x14ac:dyDescent="0.25">
      <c r="A29" s="1" t="s">
        <v>1433</v>
      </c>
      <c r="B29" s="83"/>
      <c r="C29" s="66"/>
    </row>
    <row r="30" spans="1:3" outlineLevel="1" x14ac:dyDescent="0.25">
      <c r="A30" s="1" t="s">
        <v>1434</v>
      </c>
      <c r="B30" s="84"/>
      <c r="C30" s="66"/>
    </row>
    <row r="31" spans="1:3" ht="18.75" x14ac:dyDescent="0.25">
      <c r="A31" s="77"/>
      <c r="B31" s="77" t="s">
        <v>1435</v>
      </c>
      <c r="C31" s="131" t="s">
        <v>1389</v>
      </c>
    </row>
    <row r="32" spans="1:3" x14ac:dyDescent="0.25">
      <c r="A32" s="1" t="s">
        <v>1436</v>
      </c>
      <c r="B32" s="80" t="s">
        <v>1437</v>
      </c>
      <c r="C32" s="66"/>
    </row>
    <row r="33" spans="1:2" x14ac:dyDescent="0.25">
      <c r="A33" s="1" t="s">
        <v>1438</v>
      </c>
      <c r="B33" s="83"/>
    </row>
    <row r="34" spans="1:2" x14ac:dyDescent="0.25">
      <c r="A34" s="1" t="s">
        <v>1439</v>
      </c>
      <c r="B34" s="83"/>
    </row>
    <row r="35" spans="1:2" x14ac:dyDescent="0.25">
      <c r="A35" s="1" t="s">
        <v>1440</v>
      </c>
      <c r="B35" s="83"/>
    </row>
    <row r="36" spans="1:2" x14ac:dyDescent="0.25">
      <c r="A36" s="1" t="s">
        <v>1441</v>
      </c>
      <c r="B36" s="83"/>
    </row>
    <row r="37" spans="1:2" x14ac:dyDescent="0.25">
      <c r="A37" s="1" t="s">
        <v>1442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1443</v>
      </c>
    </row>
    <row r="3" spans="1:1" x14ac:dyDescent="0.25">
      <c r="A3" s="134"/>
    </row>
    <row r="4" spans="1:1" ht="34.5" x14ac:dyDescent="0.25">
      <c r="A4" s="135" t="s">
        <v>1444</v>
      </c>
    </row>
    <row r="5" spans="1:1" ht="34.5" x14ac:dyDescent="0.25">
      <c r="A5" s="135" t="s">
        <v>1445</v>
      </c>
    </row>
    <row r="6" spans="1:1" ht="34.5" x14ac:dyDescent="0.25">
      <c r="A6" s="135" t="s">
        <v>1446</v>
      </c>
    </row>
    <row r="7" spans="1:1" ht="17.25" x14ac:dyDescent="0.25">
      <c r="A7" s="135"/>
    </row>
    <row r="8" spans="1:1" ht="18.75" x14ac:dyDescent="0.25">
      <c r="A8" s="136" t="s">
        <v>1447</v>
      </c>
    </row>
    <row r="9" spans="1:1" ht="34.5" x14ac:dyDescent="0.3">
      <c r="A9" s="145" t="s">
        <v>1610</v>
      </c>
    </row>
    <row r="10" spans="1:1" ht="69" x14ac:dyDescent="0.25">
      <c r="A10" s="138" t="s">
        <v>1448</v>
      </c>
    </row>
    <row r="11" spans="1:1" ht="34.5" x14ac:dyDescent="0.25">
      <c r="A11" s="138" t="s">
        <v>1449</v>
      </c>
    </row>
    <row r="12" spans="1:1" ht="17.25" x14ac:dyDescent="0.25">
      <c r="A12" s="138" t="s">
        <v>1450</v>
      </c>
    </row>
    <row r="13" spans="1:1" ht="17.25" x14ac:dyDescent="0.25">
      <c r="A13" s="138" t="s">
        <v>1451</v>
      </c>
    </row>
    <row r="14" spans="1:1" ht="34.5" x14ac:dyDescent="0.25">
      <c r="A14" s="138" t="s">
        <v>1452</v>
      </c>
    </row>
    <row r="15" spans="1:1" ht="17.25" x14ac:dyDescent="0.25">
      <c r="A15" s="138"/>
    </row>
    <row r="16" spans="1:1" ht="18.75" x14ac:dyDescent="0.25">
      <c r="A16" s="136" t="s">
        <v>1453</v>
      </c>
    </row>
    <row r="17" spans="1:1" ht="17.25" x14ac:dyDescent="0.25">
      <c r="A17" s="139" t="s">
        <v>1454</v>
      </c>
    </row>
    <row r="18" spans="1:1" ht="34.5" x14ac:dyDescent="0.25">
      <c r="A18" s="140" t="s">
        <v>1455</v>
      </c>
    </row>
    <row r="19" spans="1:1" ht="34.5" x14ac:dyDescent="0.25">
      <c r="A19" s="140" t="s">
        <v>1456</v>
      </c>
    </row>
    <row r="20" spans="1:1" ht="51.75" x14ac:dyDescent="0.25">
      <c r="A20" s="140" t="s">
        <v>1457</v>
      </c>
    </row>
    <row r="21" spans="1:1" ht="86.25" x14ac:dyDescent="0.25">
      <c r="A21" s="140" t="s">
        <v>1458</v>
      </c>
    </row>
    <row r="22" spans="1:1" ht="51.75" x14ac:dyDescent="0.25">
      <c r="A22" s="140" t="s">
        <v>1459</v>
      </c>
    </row>
    <row r="23" spans="1:1" ht="34.5" x14ac:dyDescent="0.25">
      <c r="A23" s="140" t="s">
        <v>1460</v>
      </c>
    </row>
    <row r="24" spans="1:1" ht="17.25" x14ac:dyDescent="0.25">
      <c r="A24" s="140" t="s">
        <v>1461</v>
      </c>
    </row>
    <row r="25" spans="1:1" ht="17.25" x14ac:dyDescent="0.25">
      <c r="A25" s="139" t="s">
        <v>1462</v>
      </c>
    </row>
    <row r="26" spans="1:1" ht="51.75" x14ac:dyDescent="0.3">
      <c r="A26" s="141" t="s">
        <v>1463</v>
      </c>
    </row>
    <row r="27" spans="1:1" ht="17.25" x14ac:dyDescent="0.3">
      <c r="A27" s="141" t="s">
        <v>1464</v>
      </c>
    </row>
    <row r="28" spans="1:1" ht="17.25" x14ac:dyDescent="0.25">
      <c r="A28" s="139" t="s">
        <v>1465</v>
      </c>
    </row>
    <row r="29" spans="1:1" ht="34.5" x14ac:dyDescent="0.25">
      <c r="A29" s="140" t="s">
        <v>1466</v>
      </c>
    </row>
    <row r="30" spans="1:1" ht="34.5" x14ac:dyDescent="0.25">
      <c r="A30" s="140" t="s">
        <v>1467</v>
      </c>
    </row>
    <row r="31" spans="1:1" ht="34.5" x14ac:dyDescent="0.25">
      <c r="A31" s="140" t="s">
        <v>1468</v>
      </c>
    </row>
    <row r="32" spans="1:1" ht="34.5" x14ac:dyDescent="0.25">
      <c r="A32" s="140" t="s">
        <v>1469</v>
      </c>
    </row>
    <row r="33" spans="1:1" ht="17.25" x14ac:dyDescent="0.25">
      <c r="A33" s="140"/>
    </row>
    <row r="34" spans="1:1" ht="18.75" x14ac:dyDescent="0.25">
      <c r="A34" s="136" t="s">
        <v>1470</v>
      </c>
    </row>
    <row r="35" spans="1:1" ht="17.25" x14ac:dyDescent="0.25">
      <c r="A35" s="139" t="s">
        <v>1471</v>
      </c>
    </row>
    <row r="36" spans="1:1" ht="34.5" x14ac:dyDescent="0.25">
      <c r="A36" s="140" t="s">
        <v>1472</v>
      </c>
    </row>
    <row r="37" spans="1:1" ht="34.5" x14ac:dyDescent="0.25">
      <c r="A37" s="140" t="s">
        <v>1473</v>
      </c>
    </row>
    <row r="38" spans="1:1" ht="34.5" x14ac:dyDescent="0.25">
      <c r="A38" s="140" t="s">
        <v>1474</v>
      </c>
    </row>
    <row r="39" spans="1:1" ht="17.25" x14ac:dyDescent="0.25">
      <c r="A39" s="140" t="s">
        <v>1475</v>
      </c>
    </row>
    <row r="40" spans="1:1" ht="34.5" x14ac:dyDescent="0.25">
      <c r="A40" s="140" t="s">
        <v>1476</v>
      </c>
    </row>
    <row r="41" spans="1:1" ht="17.25" x14ac:dyDescent="0.25">
      <c r="A41" s="139" t="s">
        <v>1477</v>
      </c>
    </row>
    <row r="42" spans="1:1" ht="17.25" x14ac:dyDescent="0.25">
      <c r="A42" s="140" t="s">
        <v>1478</v>
      </c>
    </row>
    <row r="43" spans="1:1" ht="17.25" x14ac:dyDescent="0.3">
      <c r="A43" s="141" t="s">
        <v>1479</v>
      </c>
    </row>
    <row r="44" spans="1:1" ht="17.25" x14ac:dyDescent="0.25">
      <c r="A44" s="139" t="s">
        <v>1480</v>
      </c>
    </row>
    <row r="45" spans="1:1" ht="34.5" x14ac:dyDescent="0.3">
      <c r="A45" s="141" t="s">
        <v>1481</v>
      </c>
    </row>
    <row r="46" spans="1:1" ht="34.5" x14ac:dyDescent="0.25">
      <c r="A46" s="140" t="s">
        <v>1482</v>
      </c>
    </row>
    <row r="47" spans="1:1" ht="34.5" x14ac:dyDescent="0.25">
      <c r="A47" s="140" t="s">
        <v>1483</v>
      </c>
    </row>
    <row r="48" spans="1:1" ht="17.25" x14ac:dyDescent="0.25">
      <c r="A48" s="140" t="s">
        <v>1484</v>
      </c>
    </row>
    <row r="49" spans="1:1" ht="17.25" x14ac:dyDescent="0.3">
      <c r="A49" s="141" t="s">
        <v>1485</v>
      </c>
    </row>
    <row r="50" spans="1:1" ht="17.25" x14ac:dyDescent="0.25">
      <c r="A50" s="139" t="s">
        <v>1486</v>
      </c>
    </row>
    <row r="51" spans="1:1" ht="34.5" x14ac:dyDescent="0.3">
      <c r="A51" s="141" t="s">
        <v>1487</v>
      </c>
    </row>
    <row r="52" spans="1:1" ht="17.25" x14ac:dyDescent="0.25">
      <c r="A52" s="140" t="s">
        <v>1488</v>
      </c>
    </row>
    <row r="53" spans="1:1" ht="34.5" x14ac:dyDescent="0.3">
      <c r="A53" s="141" t="s">
        <v>1489</v>
      </c>
    </row>
    <row r="54" spans="1:1" ht="17.25" x14ac:dyDescent="0.25">
      <c r="A54" s="139" t="s">
        <v>1490</v>
      </c>
    </row>
    <row r="55" spans="1:1" ht="17.25" x14ac:dyDescent="0.3">
      <c r="A55" s="141" t="s">
        <v>1491</v>
      </c>
    </row>
    <row r="56" spans="1:1" ht="34.5" x14ac:dyDescent="0.25">
      <c r="A56" s="140" t="s">
        <v>1492</v>
      </c>
    </row>
    <row r="57" spans="1:1" ht="17.25" x14ac:dyDescent="0.25">
      <c r="A57" s="140" t="s">
        <v>1493</v>
      </c>
    </row>
    <row r="58" spans="1:1" ht="17.25" x14ac:dyDescent="0.25">
      <c r="A58" s="140" t="s">
        <v>1494</v>
      </c>
    </row>
    <row r="59" spans="1:1" ht="17.25" x14ac:dyDescent="0.25">
      <c r="A59" s="139" t="s">
        <v>1495</v>
      </c>
    </row>
    <row r="60" spans="1:1" ht="34.5" x14ac:dyDescent="0.25">
      <c r="A60" s="140" t="s">
        <v>1496</v>
      </c>
    </row>
    <row r="61" spans="1:1" ht="17.25" x14ac:dyDescent="0.25">
      <c r="A61" s="142"/>
    </row>
    <row r="62" spans="1:1" ht="18.75" x14ac:dyDescent="0.25">
      <c r="A62" s="136" t="s">
        <v>1497</v>
      </c>
    </row>
    <row r="63" spans="1:1" ht="17.25" x14ac:dyDescent="0.25">
      <c r="A63" s="139" t="s">
        <v>1498</v>
      </c>
    </row>
    <row r="64" spans="1:1" ht="34.5" x14ac:dyDescent="0.25">
      <c r="A64" s="140" t="s">
        <v>1499</v>
      </c>
    </row>
    <row r="65" spans="1:1" ht="17.25" x14ac:dyDescent="0.25">
      <c r="A65" s="140" t="s">
        <v>1500</v>
      </c>
    </row>
    <row r="66" spans="1:1" ht="34.5" x14ac:dyDescent="0.25">
      <c r="A66" s="138" t="s">
        <v>1501</v>
      </c>
    </row>
    <row r="67" spans="1:1" ht="34.5" x14ac:dyDescent="0.25">
      <c r="A67" s="138" t="s">
        <v>1502</v>
      </c>
    </row>
    <row r="68" spans="1:1" ht="34.5" x14ac:dyDescent="0.25">
      <c r="A68" s="138" t="s">
        <v>1503</v>
      </c>
    </row>
    <row r="69" spans="1:1" ht="17.25" x14ac:dyDescent="0.25">
      <c r="A69" s="143" t="s">
        <v>1504</v>
      </c>
    </row>
    <row r="70" spans="1:1" ht="51.75" x14ac:dyDescent="0.25">
      <c r="A70" s="138" t="s">
        <v>1505</v>
      </c>
    </row>
    <row r="71" spans="1:1" ht="17.25" x14ac:dyDescent="0.25">
      <c r="A71" s="138" t="s">
        <v>1506</v>
      </c>
    </row>
    <row r="72" spans="1:1" ht="17.25" x14ac:dyDescent="0.25">
      <c r="A72" s="143" t="s">
        <v>1507</v>
      </c>
    </row>
    <row r="73" spans="1:1" ht="17.25" x14ac:dyDescent="0.25">
      <c r="A73" s="138" t="s">
        <v>1508</v>
      </c>
    </row>
    <row r="74" spans="1:1" ht="17.25" x14ac:dyDescent="0.25">
      <c r="A74" s="143" t="s">
        <v>1509</v>
      </c>
    </row>
    <row r="75" spans="1:1" ht="34.5" x14ac:dyDescent="0.25">
      <c r="A75" s="138" t="s">
        <v>1510</v>
      </c>
    </row>
    <row r="76" spans="1:1" ht="17.25" x14ac:dyDescent="0.25">
      <c r="A76" s="138" t="s">
        <v>1511</v>
      </c>
    </row>
    <row r="77" spans="1:1" ht="51.75" x14ac:dyDescent="0.25">
      <c r="A77" s="138" t="s">
        <v>1512</v>
      </c>
    </row>
    <row r="78" spans="1:1" ht="17.25" x14ac:dyDescent="0.25">
      <c r="A78" s="143" t="s">
        <v>1513</v>
      </c>
    </row>
    <row r="79" spans="1:1" ht="17.25" x14ac:dyDescent="0.3">
      <c r="A79" s="137" t="s">
        <v>1514</v>
      </c>
    </row>
    <row r="80" spans="1:1" ht="17.25" x14ac:dyDescent="0.25">
      <c r="A80" s="143" t="s">
        <v>1515</v>
      </c>
    </row>
    <row r="81" spans="1:1" ht="34.5" x14ac:dyDescent="0.25">
      <c r="A81" s="138" t="s">
        <v>1516</v>
      </c>
    </row>
    <row r="82" spans="1:1" ht="34.5" x14ac:dyDescent="0.25">
      <c r="A82" s="138" t="s">
        <v>1517</v>
      </c>
    </row>
    <row r="83" spans="1:1" ht="34.5" x14ac:dyDescent="0.25">
      <c r="A83" s="138" t="s">
        <v>1518</v>
      </c>
    </row>
    <row r="84" spans="1:1" ht="34.5" x14ac:dyDescent="0.25">
      <c r="A84" s="138" t="s">
        <v>1519</v>
      </c>
    </row>
    <row r="85" spans="1:1" ht="34.5" x14ac:dyDescent="0.25">
      <c r="A85" s="138" t="s">
        <v>1520</v>
      </c>
    </row>
    <row r="86" spans="1:1" ht="17.25" x14ac:dyDescent="0.25">
      <c r="A86" s="143" t="s">
        <v>1521</v>
      </c>
    </row>
    <row r="87" spans="1:1" ht="17.25" x14ac:dyDescent="0.25">
      <c r="A87" s="138" t="s">
        <v>1522</v>
      </c>
    </row>
    <row r="88" spans="1:1" ht="34.5" x14ac:dyDescent="0.25">
      <c r="A88" s="138" t="s">
        <v>1523</v>
      </c>
    </row>
    <row r="89" spans="1:1" ht="17.25" x14ac:dyDescent="0.25">
      <c r="A89" s="143" t="s">
        <v>1524</v>
      </c>
    </row>
    <row r="90" spans="1:1" ht="34.5" x14ac:dyDescent="0.25">
      <c r="A90" s="138" t="s">
        <v>1525</v>
      </c>
    </row>
    <row r="91" spans="1:1" ht="17.25" x14ac:dyDescent="0.25">
      <c r="A91" s="143" t="s">
        <v>1526</v>
      </c>
    </row>
    <row r="92" spans="1:1" ht="17.25" x14ac:dyDescent="0.3">
      <c r="A92" s="137" t="s">
        <v>1527</v>
      </c>
    </row>
    <row r="93" spans="1:1" ht="17.25" x14ac:dyDescent="0.25">
      <c r="A93" s="138" t="s">
        <v>1528</v>
      </c>
    </row>
    <row r="94" spans="1:1" ht="17.25" x14ac:dyDescent="0.25">
      <c r="A94" s="138"/>
    </row>
    <row r="95" spans="1:1" ht="18.75" x14ac:dyDescent="0.25">
      <c r="A95" s="136" t="s">
        <v>1529</v>
      </c>
    </row>
    <row r="96" spans="1:1" ht="34.5" x14ac:dyDescent="0.3">
      <c r="A96" s="137" t="s">
        <v>1530</v>
      </c>
    </row>
    <row r="97" spans="1:1" ht="17.25" x14ac:dyDescent="0.3">
      <c r="A97" s="137" t="s">
        <v>1531</v>
      </c>
    </row>
    <row r="98" spans="1:1" ht="17.25" x14ac:dyDescent="0.25">
      <c r="A98" s="143" t="s">
        <v>1532</v>
      </c>
    </row>
    <row r="99" spans="1:1" ht="17.25" x14ac:dyDescent="0.25">
      <c r="A99" s="135" t="s">
        <v>1533</v>
      </c>
    </row>
    <row r="100" spans="1:1" ht="17.25" x14ac:dyDescent="0.25">
      <c r="A100" s="138" t="s">
        <v>1534</v>
      </c>
    </row>
    <row r="101" spans="1:1" ht="17.25" x14ac:dyDescent="0.25">
      <c r="A101" s="138" t="s">
        <v>1535</v>
      </c>
    </row>
    <row r="102" spans="1:1" ht="17.25" x14ac:dyDescent="0.25">
      <c r="A102" s="138" t="s">
        <v>1536</v>
      </c>
    </row>
    <row r="103" spans="1:1" ht="17.25" x14ac:dyDescent="0.25">
      <c r="A103" s="138" t="s">
        <v>1537</v>
      </c>
    </row>
    <row r="104" spans="1:1" ht="34.5" x14ac:dyDescent="0.25">
      <c r="A104" s="138" t="s">
        <v>1538</v>
      </c>
    </row>
    <row r="105" spans="1:1" ht="17.25" x14ac:dyDescent="0.25">
      <c r="A105" s="135" t="s">
        <v>1539</v>
      </c>
    </row>
    <row r="106" spans="1:1" ht="17.25" x14ac:dyDescent="0.25">
      <c r="A106" s="138" t="s">
        <v>1540</v>
      </c>
    </row>
    <row r="107" spans="1:1" ht="17.25" x14ac:dyDescent="0.25">
      <c r="A107" s="138" t="s">
        <v>1541</v>
      </c>
    </row>
    <row r="108" spans="1:1" ht="17.25" x14ac:dyDescent="0.25">
      <c r="A108" s="138" t="s">
        <v>1542</v>
      </c>
    </row>
    <row r="109" spans="1:1" ht="17.25" x14ac:dyDescent="0.25">
      <c r="A109" s="138" t="s">
        <v>1543</v>
      </c>
    </row>
    <row r="110" spans="1:1" ht="17.25" x14ac:dyDescent="0.25">
      <c r="A110" s="138" t="s">
        <v>1544</v>
      </c>
    </row>
    <row r="111" spans="1:1" ht="17.25" x14ac:dyDescent="0.25">
      <c r="A111" s="138" t="s">
        <v>1545</v>
      </c>
    </row>
    <row r="112" spans="1:1" ht="17.25" x14ac:dyDescent="0.25">
      <c r="A112" s="143" t="s">
        <v>1546</v>
      </c>
    </row>
    <row r="113" spans="1:1" ht="17.25" x14ac:dyDescent="0.25">
      <c r="A113" s="138" t="s">
        <v>1547</v>
      </c>
    </row>
    <row r="114" spans="1:1" ht="17.25" x14ac:dyDescent="0.25">
      <c r="A114" s="135" t="s">
        <v>1548</v>
      </c>
    </row>
    <row r="115" spans="1:1" ht="17.25" x14ac:dyDescent="0.25">
      <c r="A115" s="138" t="s">
        <v>1549</v>
      </c>
    </row>
    <row r="116" spans="1:1" ht="17.25" x14ac:dyDescent="0.25">
      <c r="A116" s="138" t="s">
        <v>1550</v>
      </c>
    </row>
    <row r="117" spans="1:1" ht="17.25" x14ac:dyDescent="0.25">
      <c r="A117" s="135" t="s">
        <v>1551</v>
      </c>
    </row>
    <row r="118" spans="1:1" ht="17.25" x14ac:dyDescent="0.25">
      <c r="A118" s="138" t="s">
        <v>1552</v>
      </c>
    </row>
    <row r="119" spans="1:1" ht="17.25" x14ac:dyDescent="0.25">
      <c r="A119" s="138" t="s">
        <v>1553</v>
      </c>
    </row>
    <row r="120" spans="1:1" ht="17.25" x14ac:dyDescent="0.25">
      <c r="A120" s="138" t="s">
        <v>1554</v>
      </c>
    </row>
    <row r="121" spans="1:1" ht="17.25" x14ac:dyDescent="0.25">
      <c r="A121" s="143" t="s">
        <v>1555</v>
      </c>
    </row>
    <row r="122" spans="1:1" ht="17.25" x14ac:dyDescent="0.25">
      <c r="A122" s="135" t="s">
        <v>1556</v>
      </c>
    </row>
    <row r="123" spans="1:1" ht="17.25" x14ac:dyDescent="0.25">
      <c r="A123" s="135" t="s">
        <v>1557</v>
      </c>
    </row>
    <row r="124" spans="1:1" ht="17.25" x14ac:dyDescent="0.25">
      <c r="A124" s="138" t="s">
        <v>1558</v>
      </c>
    </row>
    <row r="125" spans="1:1" ht="17.25" x14ac:dyDescent="0.25">
      <c r="A125" s="138" t="s">
        <v>1559</v>
      </c>
    </row>
    <row r="126" spans="1:1" ht="17.25" x14ac:dyDescent="0.25">
      <c r="A126" s="138" t="s">
        <v>1560</v>
      </c>
    </row>
    <row r="127" spans="1:1" ht="17.25" x14ac:dyDescent="0.25">
      <c r="A127" s="138" t="s">
        <v>1561</v>
      </c>
    </row>
    <row r="128" spans="1:1" ht="17.25" x14ac:dyDescent="0.25">
      <c r="A128" s="138" t="s">
        <v>1562</v>
      </c>
    </row>
    <row r="129" spans="1:1" ht="17.25" x14ac:dyDescent="0.25">
      <c r="A129" s="143" t="s">
        <v>1563</v>
      </c>
    </row>
    <row r="130" spans="1:1" ht="34.5" x14ac:dyDescent="0.25">
      <c r="A130" s="138" t="s">
        <v>1564</v>
      </c>
    </row>
    <row r="131" spans="1:1" ht="69" x14ac:dyDescent="0.25">
      <c r="A131" s="138" t="s">
        <v>1565</v>
      </c>
    </row>
    <row r="132" spans="1:1" ht="34.5" x14ac:dyDescent="0.25">
      <c r="A132" s="138" t="s">
        <v>1566</v>
      </c>
    </row>
    <row r="133" spans="1:1" ht="17.25" x14ac:dyDescent="0.25">
      <c r="A133" s="143" t="s">
        <v>1567</v>
      </c>
    </row>
    <row r="134" spans="1:1" ht="34.5" x14ac:dyDescent="0.25">
      <c r="A134" s="135" t="s">
        <v>1568</v>
      </c>
    </row>
    <row r="135" spans="1:1" ht="17.25" x14ac:dyDescent="0.25">
      <c r="A135" s="135"/>
    </row>
    <row r="136" spans="1:1" ht="18.75" x14ac:dyDescent="0.25">
      <c r="A136" s="136" t="s">
        <v>1569</v>
      </c>
    </row>
    <row r="137" spans="1:1" ht="17.25" x14ac:dyDescent="0.25">
      <c r="A137" s="138" t="s">
        <v>1570</v>
      </c>
    </row>
    <row r="138" spans="1:1" ht="34.5" x14ac:dyDescent="0.25">
      <c r="A138" s="140" t="s">
        <v>1571</v>
      </c>
    </row>
    <row r="139" spans="1:1" ht="34.5" x14ac:dyDescent="0.25">
      <c r="A139" s="140" t="s">
        <v>1572</v>
      </c>
    </row>
    <row r="140" spans="1:1" ht="17.25" x14ac:dyDescent="0.25">
      <c r="A140" s="139" t="s">
        <v>1573</v>
      </c>
    </row>
    <row r="141" spans="1:1" ht="17.25" x14ac:dyDescent="0.25">
      <c r="A141" s="144" t="s">
        <v>1574</v>
      </c>
    </row>
    <row r="142" spans="1:1" ht="34.5" x14ac:dyDescent="0.3">
      <c r="A142" s="141" t="s">
        <v>1575</v>
      </c>
    </row>
    <row r="143" spans="1:1" ht="17.25" x14ac:dyDescent="0.25">
      <c r="A143" s="140" t="s">
        <v>1576</v>
      </c>
    </row>
    <row r="144" spans="1:1" ht="17.25" x14ac:dyDescent="0.25">
      <c r="A144" s="140" t="s">
        <v>1577</v>
      </c>
    </row>
    <row r="145" spans="1:1" ht="17.25" x14ac:dyDescent="0.25">
      <c r="A145" s="144" t="s">
        <v>1578</v>
      </c>
    </row>
    <row r="146" spans="1:1" ht="17.25" x14ac:dyDescent="0.25">
      <c r="A146" s="139" t="s">
        <v>1579</v>
      </c>
    </row>
    <row r="147" spans="1:1" ht="17.25" x14ac:dyDescent="0.25">
      <c r="A147" s="144" t="s">
        <v>1580</v>
      </c>
    </row>
    <row r="148" spans="1:1" ht="17.25" x14ac:dyDescent="0.25">
      <c r="A148" s="140" t="s">
        <v>1581</v>
      </c>
    </row>
    <row r="149" spans="1:1" ht="17.25" x14ac:dyDescent="0.25">
      <c r="A149" s="140" t="s">
        <v>1582</v>
      </c>
    </row>
    <row r="150" spans="1:1" ht="17.25" x14ac:dyDescent="0.25">
      <c r="A150" s="140" t="s">
        <v>1583</v>
      </c>
    </row>
    <row r="151" spans="1:1" ht="34.5" x14ac:dyDescent="0.25">
      <c r="A151" s="144" t="s">
        <v>1584</v>
      </c>
    </row>
    <row r="152" spans="1:1" ht="17.25" x14ac:dyDescent="0.25">
      <c r="A152" s="139" t="s">
        <v>1585</v>
      </c>
    </row>
    <row r="153" spans="1:1" ht="17.25" x14ac:dyDescent="0.25">
      <c r="A153" s="140" t="s">
        <v>1586</v>
      </c>
    </row>
    <row r="154" spans="1:1" ht="17.25" x14ac:dyDescent="0.25">
      <c r="A154" s="140" t="s">
        <v>1587</v>
      </c>
    </row>
    <row r="155" spans="1:1" ht="17.25" x14ac:dyDescent="0.25">
      <c r="A155" s="140" t="s">
        <v>1588</v>
      </c>
    </row>
    <row r="156" spans="1:1" ht="17.25" x14ac:dyDescent="0.25">
      <c r="A156" s="140" t="s">
        <v>1589</v>
      </c>
    </row>
    <row r="157" spans="1:1" ht="34.5" x14ac:dyDescent="0.25">
      <c r="A157" s="140" t="s">
        <v>1590</v>
      </c>
    </row>
    <row r="158" spans="1:1" ht="34.5" x14ac:dyDescent="0.25">
      <c r="A158" s="140" t="s">
        <v>1591</v>
      </c>
    </row>
    <row r="159" spans="1:1" ht="17.25" x14ac:dyDescent="0.25">
      <c r="A159" s="139" t="s">
        <v>1592</v>
      </c>
    </row>
    <row r="160" spans="1:1" ht="34.5" x14ac:dyDescent="0.25">
      <c r="A160" s="140" t="s">
        <v>1593</v>
      </c>
    </row>
    <row r="161" spans="1:1" ht="34.5" x14ac:dyDescent="0.25">
      <c r="A161" s="140" t="s">
        <v>1594</v>
      </c>
    </row>
    <row r="162" spans="1:1" ht="17.25" x14ac:dyDescent="0.25">
      <c r="A162" s="140" t="s">
        <v>1595</v>
      </c>
    </row>
    <row r="163" spans="1:1" ht="17.25" x14ac:dyDescent="0.25">
      <c r="A163" s="139" t="s">
        <v>1596</v>
      </c>
    </row>
    <row r="164" spans="1:1" ht="34.5" x14ac:dyDescent="0.3">
      <c r="A164" s="146" t="s">
        <v>1611</v>
      </c>
    </row>
    <row r="165" spans="1:1" ht="34.5" x14ac:dyDescent="0.25">
      <c r="A165" s="140" t="s">
        <v>1597</v>
      </c>
    </row>
    <row r="166" spans="1:1" ht="17.25" x14ac:dyDescent="0.25">
      <c r="A166" s="139" t="s">
        <v>1598</v>
      </c>
    </row>
    <row r="167" spans="1:1" ht="17.25" x14ac:dyDescent="0.25">
      <c r="A167" s="140" t="s">
        <v>1599</v>
      </c>
    </row>
    <row r="168" spans="1:1" ht="17.25" x14ac:dyDescent="0.25">
      <c r="A168" s="139" t="s">
        <v>1600</v>
      </c>
    </row>
    <row r="169" spans="1:1" ht="17.25" x14ac:dyDescent="0.3">
      <c r="A169" s="141" t="s">
        <v>1601</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14</vt:i4>
      </vt:variant>
    </vt:vector>
  </HeadingPairs>
  <TitlesOfParts>
    <vt:vector size="24"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D.National Trasparency Template</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'D.National Trasparency Template'!Area_stampa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2017-04-24T14:33:00Z</cp:lastPrinted>
  <dcterms:created xsi:type="dcterms:W3CDTF">2016-04-21T08:07:20Z</dcterms:created>
  <dcterms:modified xsi:type="dcterms:W3CDTF">2017-04-24T14:34:29Z</dcterms:modified>
</cp:coreProperties>
</file>