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95" yWindow="2115" windowWidth="27180" windowHeight="10065"/>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National Trasparency Template" sheetId="19" r:id="rId10"/>
    <sheet name="E. Optional ECB-ECAIs data" sheetId="18" state="hidden"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'D.National Trasparency Template'!$A$1:$D$312</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Introduction!$B$2:$J$40</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45621"/>
</workbook>
</file>

<file path=xl/calcChain.xml><?xml version="1.0" encoding="utf-8"?>
<calcChain xmlns="http://schemas.openxmlformats.org/spreadsheetml/2006/main">
  <c r="F117" i="9" l="1"/>
  <c r="F118" i="9"/>
  <c r="F99" i="9" l="1"/>
  <c r="F100" i="9"/>
  <c r="F101" i="9"/>
  <c r="F102" i="9"/>
  <c r="F103" i="9"/>
  <c r="F104" i="9"/>
  <c r="F105" i="9"/>
  <c r="F106" i="9"/>
  <c r="F107" i="9"/>
  <c r="F108" i="9"/>
  <c r="F109" i="9"/>
  <c r="F110" i="9"/>
  <c r="F111" i="9"/>
  <c r="F112" i="9"/>
  <c r="F113" i="9"/>
  <c r="F114" i="9"/>
  <c r="F115" i="9"/>
  <c r="F116" i="9"/>
  <c r="B26" i="19" l="1"/>
  <c r="C219" i="9" l="1"/>
  <c r="C197" i="9"/>
  <c r="C161" i="9"/>
  <c r="F161" i="9" s="1"/>
  <c r="C153" i="9"/>
  <c r="F153" i="9" s="1"/>
  <c r="C152" i="9"/>
  <c r="F152" i="9" s="1"/>
  <c r="C154" i="9"/>
  <c r="F154" i="9" s="1"/>
  <c r="C155" i="9"/>
  <c r="F155" i="9" s="1"/>
  <c r="C151" i="9"/>
  <c r="F151" i="9" s="1"/>
  <c r="F143" i="9"/>
  <c r="F142" i="9"/>
  <c r="F141" i="9"/>
  <c r="F133" i="9"/>
  <c r="C132" i="9"/>
  <c r="F132" i="9" s="1"/>
  <c r="C131" i="9"/>
  <c r="F131" i="9" s="1"/>
  <c r="C195" i="9" l="1"/>
  <c r="F77" i="9" l="1"/>
  <c r="D77" i="9"/>
  <c r="C77" i="9"/>
  <c r="F73" i="9"/>
  <c r="D73" i="9"/>
  <c r="C73" i="9"/>
  <c r="F44" i="9"/>
  <c r="D44" i="9"/>
  <c r="C44" i="9"/>
  <c r="F28" i="9"/>
  <c r="C312" i="8"/>
  <c r="C217" i="8"/>
  <c r="C193" i="8"/>
  <c r="C207" i="8" s="1"/>
  <c r="D166" i="8"/>
  <c r="D165" i="8"/>
  <c r="D164" i="8"/>
  <c r="D114" i="8" l="1"/>
  <c r="D115" i="8"/>
  <c r="D116" i="8"/>
  <c r="D117" i="8"/>
  <c r="D118" i="8"/>
  <c r="D119" i="8"/>
  <c r="D120" i="8"/>
  <c r="D121" i="8"/>
  <c r="D122" i="8"/>
  <c r="D123" i="8"/>
  <c r="D124" i="8"/>
  <c r="D125" i="8"/>
  <c r="D126" i="8"/>
  <c r="D113" i="8"/>
  <c r="C94" i="8" l="1"/>
  <c r="C93" i="8"/>
  <c r="C36" i="9" l="1"/>
  <c r="F36" i="9" s="1"/>
  <c r="C38" i="8" l="1"/>
  <c r="C138" i="8" l="1"/>
  <c r="D138" i="8" s="1"/>
  <c r="C39" i="8"/>
  <c r="C89" i="8"/>
  <c r="B73" i="19"/>
  <c r="B185" i="19"/>
  <c r="C112" i="8" s="1"/>
  <c r="D112" i="8" s="1"/>
  <c r="B19" i="19"/>
  <c r="B22" i="19"/>
  <c r="B28" i="19" l="1"/>
  <c r="B34" i="19" s="1"/>
  <c r="G227" i="8"/>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179" i="11"/>
  <c r="G175" i="11" s="1"/>
  <c r="C179" i="11"/>
  <c r="F175" i="11" s="1"/>
  <c r="G171" i="11"/>
  <c r="D157" i="11"/>
  <c r="G153" i="11" s="1"/>
  <c r="C157" i="11"/>
  <c r="F149" i="11" s="1"/>
  <c r="D144" i="11"/>
  <c r="G140" i="11" s="1"/>
  <c r="C144" i="11"/>
  <c r="F142" i="11" s="1"/>
  <c r="G126" i="11"/>
  <c r="C59" i="11"/>
  <c r="C55" i="11"/>
  <c r="C26" i="11"/>
  <c r="C152" i="10"/>
  <c r="F164" i="10" s="1"/>
  <c r="F149" i="10"/>
  <c r="C82" i="10"/>
  <c r="C78" i="10"/>
  <c r="C49" i="10"/>
  <c r="C42" i="10"/>
  <c r="F41" i="10" s="1"/>
  <c r="D37" i="10"/>
  <c r="G35" i="10" s="1"/>
  <c r="C37" i="10"/>
  <c r="F36" i="10" s="1"/>
  <c r="G33" i="10"/>
  <c r="F33" i="10"/>
  <c r="F29" i="10"/>
  <c r="G28" i="10"/>
  <c r="G25" i="10"/>
  <c r="F25" i="10"/>
  <c r="G24"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F191"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G124" i="11" l="1"/>
  <c r="G134" i="11"/>
  <c r="G136" i="11"/>
  <c r="G29" i="10"/>
  <c r="G36" i="10"/>
  <c r="G120" i="11"/>
  <c r="G128" i="11"/>
  <c r="G138" i="11"/>
  <c r="F153" i="11"/>
  <c r="G32" i="10"/>
  <c r="G122" i="11"/>
  <c r="G130" i="11"/>
  <c r="G142" i="11"/>
  <c r="G288" i="9"/>
  <c r="G172" i="9"/>
  <c r="G176" i="9"/>
  <c r="G179" i="9"/>
  <c r="G171" i="9"/>
  <c r="G181" i="9"/>
  <c r="G190" i="9"/>
  <c r="F63" i="8"/>
  <c r="F55" i="8"/>
  <c r="G143" i="8"/>
  <c r="G141" i="8"/>
  <c r="G145" i="8"/>
  <c r="G150" i="8"/>
  <c r="G139" i="8"/>
  <c r="G138" i="8"/>
  <c r="G142" i="8"/>
  <c r="G146" i="8"/>
  <c r="G147" i="8"/>
  <c r="G140" i="8"/>
  <c r="G144" i="8"/>
  <c r="G148" i="8"/>
  <c r="G151" i="8"/>
  <c r="G155" i="8"/>
  <c r="G152" i="8"/>
  <c r="G159" i="8"/>
  <c r="G149" i="8"/>
  <c r="F117" i="8"/>
  <c r="F96" i="8"/>
  <c r="F93" i="8"/>
  <c r="F110" i="8"/>
  <c r="G73" i="8"/>
  <c r="F73" i="8"/>
  <c r="F56" i="8"/>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F152"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67" i="8" l="1"/>
  <c r="G144" i="11"/>
  <c r="G153" i="8"/>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<sst xmlns="http://schemas.openxmlformats.org/spreadsheetml/2006/main" count="3431" uniqueCount="2054">
  <si>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</si>
  <si>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</si>
  <si>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</si>
  <si>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</si>
  <si>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</si>
  <si>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</si>
  <si>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</si>
  <si>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</si>
  <si>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</si>
  <si>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</si>
  <si>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</si>
  <si>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</si>
  <si>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</si>
  <si>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</si>
  <si>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</si>
  <si>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</si>
  <si>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</si>
  <si>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</si>
  <si>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</si>
  <si>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</si>
  <si>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</si>
  <si>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</si>
  <si>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</si>
  <si>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</si>
  <si>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</si>
  <si>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</si>
  <si>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</si>
  <si>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</si>
  <si>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</si>
  <si>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</si>
  <si>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</si>
  <si>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</si>
  <si>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</si>
  <si>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</si>
  <si>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</si>
  <si>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</si>
  <si>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</si>
  <si>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</si>
  <si>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</si>
  <si>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</si>
  <si>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</si>
  <si>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</si>
  <si>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</si>
  <si>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</si>
  <si>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</si>
  <si>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</si>
  <si>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</si>
  <si>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</si>
  <si>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</si>
  <si>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</si>
  <si>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</si>
  <si>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</si>
  <si>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</si>
  <si>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</si>
  <si>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</si>
  <si>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</si>
  <si>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</si>
  <si>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</si>
  <si>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</si>
  <si>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</si>
  <si>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</si>
  <si>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</si>
  <si>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</si>
  <si>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</si>
  <si>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</si>
  <si>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</si>
  <si>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</si>
  <si>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</si>
  <si>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</si>
  <si>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</si>
  <si>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</si>
  <si>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</si>
  <si>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</si>
  <si>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</si>
  <si>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</si>
  <si>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</si>
  <si>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</si>
  <si>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</si>
  <si>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</si>
  <si>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</si>
  <si>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</si>
  <si>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</si>
  <si>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</si>
  <si>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</si>
  <si>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</si>
  <si>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</si>
  <si>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</si>
  <si>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</si>
  <si>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</si>
  <si>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</si>
  <si>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</si>
  <si>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</si>
  <si>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</si>
  <si>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</si>
  <si>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</si>
  <si>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</si>
  <si>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</si>
  <si>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</si>
  <si>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</si>
  <si>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</si>
  <si>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</si>
  <si>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</si>
  <si>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</si>
  <si>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</si>
  <si>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</si>
  <si>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</si>
  <si>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</si>
  <si>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</si>
  <si>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</si>
  <si>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</si>
  <si>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</si>
  <si>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</si>
  <si>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</si>
  <si>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</si>
  <si>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</si>
  <si>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</si>
  <si>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</si>
  <si>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</si>
  <si>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</si>
  <si>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</si>
  <si>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</si>
  <si>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</si>
  <si>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</si>
  <si>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</si>
  <si>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</si>
  <si>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</si>
  <si>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</si>
  <si>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</si>
  <si>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</si>
  <si>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</si>
  <si>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</si>
  <si>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</si>
  <si>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</si>
  <si>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</si>
  <si>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</si>
  <si>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</si>
  <si>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</si>
  <si>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</si>
  <si>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</si>
  <si>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</si>
  <si>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</si>
  <si>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</si>
  <si>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</si>
  <si>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</si>
  <si>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</si>
  <si>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</si>
  <si>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</si>
  <si>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</si>
  <si>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</si>
  <si>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</si>
  <si>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</si>
  <si>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</si>
  <si>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</si>
  <si>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</si>
  <si>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</si>
  <si>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</si>
  <si>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</si>
  <si>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</si>
  <si>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</si>
  <si>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</si>
  <si>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</si>
  <si>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</si>
  <si>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</si>
  <si>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</si>
  <si>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</si>
  <si>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</si>
  <si>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</si>
  <si>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</si>
  <si>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</si>
  <si>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</si>
  <si>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</si>
  <si>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</si>
  <si>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</si>
  <si>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</si>
  <si>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</si>
  <si>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</si>
  <si>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</si>
  <si>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</si>
  <si>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</si>
  <si>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</si>
  <si>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</si>
  <si>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</si>
  <si>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</si>
  <si>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</si>
  <si>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</si>
  <si>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</si>
  <si>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</si>
  <si>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</si>
  <si>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</si>
  <si>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</si>
  <si>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</si>
  <si>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</si>
  <si>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</si>
  <si>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</si>
  <si>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</si>
  <si>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</si>
  <si>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</si>
  <si>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</si>
  <si>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</si>
  <si>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</si>
  <si>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</si>
  <si>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</si>
  <si>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</si>
  <si>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</si>
  <si>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</si>
  <si>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</si>
  <si>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</si>
  <si>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</si>
  <si>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</si>
  <si>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</si>
  <si>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</si>
  <si>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</si>
  <si>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</si>
  <si>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</si>
  <si>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</si>
  <si>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</si>
  <si>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</si>
  <si>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</si>
  <si>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</si>
  <si>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</si>
  <si>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</si>
  <si>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</si>
  <si>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</si>
  <si>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</si>
  <si>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</si>
  <si>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</si>
  <si>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</si>
  <si>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</si>
  <si>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</si>
  <si>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</si>
  <si>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</si>
  <si>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</si>
  <si>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</si>
  <si>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</si>
  <si>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</si>
  <si>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</si>
  <si>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</si>
  <si>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</si>
  <si>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</si>
  <si>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</si>
  <si>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</si>
  <si>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</si>
  <si>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</si>
  <si>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</si>
  <si>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</si>
  <si>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</si>
  <si>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</si>
  <si>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</si>
  <si>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</si>
  <si>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</si>
  <si>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</si>
  <si>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</si>
  <si>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</si>
  <si>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</si>
  <si>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</si>
  <si>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</si>
  <si>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</si>
  <si>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</si>
  <si>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</si>
  <si>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</si>
  <si>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</si>
  <si>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</si>
  <si>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</si>
  <si>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</si>
  <si>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</si>
  <si>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</si>
  <si>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</si>
  <si>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</si>
  <si>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</si>
  <si>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</si>
  <si>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</si>
  <si>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</si>
  <si>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</si>
  <si>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</si>
  <si>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</si>
  <si>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</si>
  <si>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</si>
  <si>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</si>
  <si>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</si>
  <si>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</si>
  <si>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</si>
  <si>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</si>
  <si>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</si>
  <si>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</si>
  <si>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</si>
  <si>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</si>
  <si>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</si>
  <si>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</si>
  <si>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</si>
  <si>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</si>
  <si>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</si>
  <si>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</si>
  <si>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</si>
  <si>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</si>
  <si>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</si>
  <si>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</si>
  <si>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</si>
  <si>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</si>
  <si>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</si>
  <si>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</si>
  <si>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</si>
  <si>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</si>
  <si>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</si>
  <si>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</si>
  <si>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</si>
  <si>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</si>
  <si>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</si>
  <si>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</si>
  <si>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</si>
  <si>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</si>
  <si>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</si>
  <si>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</si>
  <si>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</si>
  <si>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</si>
  <si>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</si>
  <si>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</si>
  <si>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</si>
  <si>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</si>
  <si>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</si>
  <si>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</si>
  <si>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</si>
  <si>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</si>
  <si>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</si>
  <si>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</si>
  <si>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</si>
  <si>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</si>
  <si>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</si>
  <si>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</si>
  <si>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</si>
  <si>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</si>
  <si>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</si>
  <si>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</si>
  <si>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</si>
  <si>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</si>
  <si>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</si>
  <si>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</si>
  <si>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</si>
  <si>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</si>
  <si>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</si>
  <si>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</si>
  <si>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</si>
  <si>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</si>
  <si>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</si>
  <si>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</si>
  <si>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</si>
  <si>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</si>
  <si>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</si>
  <si>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</si>
  <si>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</si>
  <si>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</si>
  <si>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</si>
  <si>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</si>
  <si>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</si>
  <si>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</si>
  <si>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</si>
  <si>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</si>
  <si>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</si>
  <si>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</si>
  <si>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</si>
  <si>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</si>
  <si>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</si>
  <si>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</si>
  <si>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</si>
  <si>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</si>
  <si>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</si>
  <si>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</si>
  <si>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</si>
  <si>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</si>
  <si>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</si>
  <si>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</si>
  <si>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</si>
  <si>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</si>
  <si>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</si>
  <si>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</si>
  <si>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</si>
  <si>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</si>
  <si>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</si>
  <si>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</si>
  <si>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</si>
  <si>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</si>
  <si>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</si>
  <si>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</si>
  <si>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</si>
  <si>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</si>
  <si>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</si>
  <si>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</si>
  <si>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</si>
  <si>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</si>
  <si>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</si>
  <si>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</si>
  <si>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</si>
  <si>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</si>
  <si>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</si>
  <si>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</si>
  <si>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</si>
  <si>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</si>
  <si>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</si>
  <si>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</si>
  <si>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</si>
  <si>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</si>
  <si>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</si>
  <si>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</si>
  <si>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</si>
  <si>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</si>
  <si>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</si>
  <si>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</si>
  <si>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</si>
  <si>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</si>
  <si>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</si>
  <si>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</si>
  <si>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</si>
  <si>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</si>
  <si>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</si>
  <si>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</si>
  <si>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</si>
  <si>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</si>
  <si>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</si>
  <si>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</si>
  <si>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</si>
  <si>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</si>
  <si>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</si>
  <si>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</si>
  <si>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</si>
  <si>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</si>
  <si>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</si>
  <si>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</si>
  <si>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</si>
  <si>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</si>
  <si>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</si>
  <si>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</si>
  <si>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</si>
  <si>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</si>
  <si>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</si>
  <si>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</si>
  <si>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</si>
  <si>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</si>
  <si>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</si>
  <si>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</si>
  <si>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</si>
  <si>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</si>
  <si>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</si>
  <si>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</si>
  <si>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</si>
  <si>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</si>
  <si>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</si>
  <si>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</si>
  <si>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</si>
  <si>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</si>
  <si>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</si>
  <si>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</si>
  <si>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</si>
  <si>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</si>
  <si>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</si>
  <si>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</si>
  <si>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</si>
  <si>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</si>
  <si>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</si>
  <si>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</si>
  <si>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</si>
  <si>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</si>
  <si>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</si>
  <si>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</si>
  <si>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</si>
  <si>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</si>
  <si>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</si>
  <si>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</si>
  <si>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</si>
  <si>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</si>
  <si>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</si>
  <si>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</si>
  <si>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</si>
  <si>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</si>
  <si>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</si>
  <si>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</si>
  <si>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</si>
  <si>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</si>
  <si>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</si>
  <si>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</si>
  <si>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</si>
  <si>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</si>
  <si>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</si>
  <si>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</si>
  <si>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</si>
  <si>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</si>
  <si>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</si>
  <si>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</si>
  <si>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</si>
  <si>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</si>
  <si>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</si>
  <si>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</si>
  <si>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</si>
  <si>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</si>
  <si>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</si>
  <si>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</si>
  <si>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</si>
  <si>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</si>
  <si>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</si>
  <si>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</si>
  <si>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</si>
  <si>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</si>
  <si>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</si>
  <si>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</si>
  <si>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</si>
  <si>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</si>
  <si>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</si>
  <si>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</si>
  <si>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</si>
  <si>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</si>
  <si>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</si>
  <si>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</si>
  <si>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</si>
  <si>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</si>
  <si>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</si>
  <si>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</si>
  <si>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</si>
  <si>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</si>
  <si>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</si>
  <si>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</si>
  <si>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</si>
  <si>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</si>
  <si>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</si>
  <si>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</si>
  <si>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</si>
  <si>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</si>
  <si>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</si>
  <si>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</si>
  <si>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</si>
  <si>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</si>
  <si>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</si>
  <si>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</si>
  <si>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</si>
  <si>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</si>
  <si>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</si>
  <si>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</si>
  <si>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</si>
  <si>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</si>
  <si>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</si>
  <si>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</si>
  <si>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</si>
  <si>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</si>
  <si>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</si>
  <si>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</si>
  <si>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</si>
  <si>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</si>
  <si>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</si>
  <si>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</si>
  <si>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</si>
  <si>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</si>
  <si>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</si>
  <si>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</si>
  <si>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</si>
  <si>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</si>
  <si>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</si>
  <si>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</si>
  <si>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</si>
  <si>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</si>
  <si>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</si>
  <si>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</si>
  <si>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</si>
  <si>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</si>
  <si>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</si>
  <si>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</si>
  <si>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</si>
  <si>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</si>
  <si>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</si>
  <si>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</si>
  <si>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</si>
  <si>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</si>
  <si>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</si>
  <si>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</si>
  <si>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</si>
  <si>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</si>
  <si>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</si>
  <si>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</si>
  <si>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</si>
  <si>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</si>
  <si>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</si>
  <si>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</si>
  <si>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</si>
  <si>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</si>
  <si>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</si>
  <si>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</si>
  <si>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</si>
  <si>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</si>
  <si>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</si>
  <si>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</si>
  <si>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</si>
  <si>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</si>
  <si>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</si>
  <si>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</si>
  <si>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</si>
  <si>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</si>
  <si>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</si>
  <si>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</si>
  <si>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</si>
  <si>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</si>
  <si>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</si>
  <si>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</si>
  <si>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</si>
  <si>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</si>
  <si>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</si>
  <si>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</si>
  <si>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</si>
  <si>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</si>
  <si>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</si>
  <si>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</si>
  <si>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</si>
  <si>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</si>
  <si>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</si>
  <si>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</si>
  <si>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</si>
  <si>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</si>
  <si>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</si>
  <si>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</si>
  <si>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</si>
  <si>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</si>
  <si>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</si>
  <si>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</si>
  <si>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</si>
  <si>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</si>
  <si>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</si>
  <si>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</si>
  <si>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</si>
  <si>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</si>
  <si>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</si>
  <si>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</si>
  <si>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</si>
  <si>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</si>
  <si>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</si>
  <si>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</si>
  <si>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</si>
  <si>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</si>
  <si>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</si>
  <si>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</si>
  <si>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</si>
  <si>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</si>
  <si>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</si>
  <si>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</si>
  <si>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</si>
  <si>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</si>
  <si>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</si>
  <si>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</si>
  <si>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</si>
  <si>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</si>
  <si>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</si>
  <si>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</si>
  <si>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</si>
  <si>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</si>
  <si>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</si>
  <si>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</si>
  <si>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</si>
  <si>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</si>
  <si>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</si>
  <si>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</si>
  <si>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</si>
  <si>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</si>
  <si>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</si>
  <si>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</si>
  <si>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</si>
  <si>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</si>
  <si>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</si>
  <si>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</si>
  <si>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</si>
  <si>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</si>
  <si>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</si>
  <si>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</si>
  <si>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</si>
  <si>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</si>
  <si>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</si>
  <si>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</si>
  <si>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</si>
  <si>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</si>
  <si>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</si>
  <si>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</si>
  <si>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</si>
  <si>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</si>
  <si>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</si>
  <si>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</si>
  <si>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</si>
  <si>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</si>
  <si>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</si>
  <si>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</si>
  <si>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</si>
  <si>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</si>
  <si>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</si>
  <si>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</si>
  <si>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</si>
  <si>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</si>
  <si>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</si>
  <si>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</si>
  <si>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</si>
  <si>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</si>
  <si>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</si>
  <si>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</si>
  <si>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</si>
  <si>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</si>
  <si>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</si>
  <si>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</si>
  <si>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</si>
  <si>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</si>
  <si>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</si>
  <si>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</si>
  <si>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</si>
  <si>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</si>
  <si>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</si>
  <si>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</si>
  <si>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</si>
  <si>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</si>
  <si>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</si>
  <si>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</si>
  <si>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</si>
  <si>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</si>
  <si>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</si>
  <si>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</si>
  <si>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</si>
  <si>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</si>
  <si>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</si>
  <si>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</si>
  <si>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</si>
  <si>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</si>
  <si>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</si>
  <si>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</si>
  <si>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</si>
  <si>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</si>
  <si>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</si>
  <si>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</si>
  <si>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</si>
  <si>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</si>
  <si>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</si>
  <si>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</si>
  <si>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</si>
  <si>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</si>
  <si>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</si>
  <si>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</si>
  <si>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</si>
  <si>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</si>
  <si>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</si>
  <si>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</si>
  <si>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</si>
  <si>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</si>
  <si>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</si>
  <si>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</si>
  <si>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</si>
  <si>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</si>
  <si>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</si>
  <si>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</si>
  <si>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</si>
  <si>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</si>
  <si>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</si>
  <si>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</si>
  <si>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</si>
  <si>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</si>
  <si>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</si>
  <si>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</si>
  <si>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</si>
  <si>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</si>
  <si>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</si>
  <si>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</si>
  <si>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</si>
  <si>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</si>
  <si>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</si>
  <si>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</si>
  <si>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</si>
  <si>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</si>
  <si>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</si>
  <si>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</si>
  <si>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</si>
  <si>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</si>
  <si>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</si>
  <si>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</si>
  <si>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</si>
  <si>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</si>
  <si>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</si>
  <si>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</si>
  <si>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</si>
  <si>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</si>
  <si>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</si>
  <si>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</si>
  <si>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</si>
  <si>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</si>
  <si>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</si>
  <si>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</si>
  <si>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</si>
  <si>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</si>
  <si>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</si>
  <si>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</si>
  <si>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</si>
  <si>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</si>
  <si>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</si>
  <si>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</si>
  <si>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</si>
  <si>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</si>
  <si>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</si>
  <si>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</si>
  <si>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</si>
  <si>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</si>
  <si>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</si>
  <si>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</si>
  <si>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</si>
  <si>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</si>
  <si>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</si>
  <si>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</si>
  <si>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</si>
  <si>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</si>
  <si>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</si>
  <si>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</si>
  <si>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</si>
  <si>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</si>
  <si>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</si>
  <si>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</si>
  <si>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</si>
  <si>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</si>
  <si>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</si>
  <si>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</si>
  <si>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</si>
  <si>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</si>
  <si>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</si>
  <si>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</si>
  <si>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</si>
  <si>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</si>
  <si>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</si>
  <si>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</si>
  <si>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</si>
  <si>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</si>
  <si>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</si>
  <si>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</si>
  <si>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</si>
  <si>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</si>
  <si>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</si>
  <si>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</si>
  <si>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</si>
  <si>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</si>
  <si>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</si>
  <si>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</si>
  <si>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</si>
  <si>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</si>
  <si>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</si>
  <si>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</si>
  <si>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</si>
  <si>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</si>
  <si>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</si>
  <si>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</si>
  <si>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</si>
  <si>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</si>
  <si>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</si>
  <si>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</si>
  <si>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</si>
  <si>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</si>
  <si>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</si>
  <si>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</si>
  <si>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</si>
  <si>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</si>
  <si>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</si>
  <si>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</si>
  <si>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</si>
  <si>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</si>
  <si>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</si>
  <si>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</si>
  <si>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</si>
  <si>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</si>
  <si>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</si>
  <si>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</si>
  <si>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</si>
  <si>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</si>
  <si>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</si>
  <si>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</si>
  <si>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</si>
  <si>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</si>
  <si>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</si>
  <si>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</si>
  <si>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</si>
  <si>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</si>
  <si>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</si>
  <si>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</si>
  <si>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</si>
  <si>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</si>
  <si>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</si>
  <si>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</si>
  <si>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</si>
  <si>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</si>
  <si>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</si>
  <si>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</si>
  <si>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</si>
  <si>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</si>
  <si>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</si>
  <si>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</si>
  <si>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</si>
  <si>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</si>
  <si>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</si>
  <si>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</si>
  <si>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</si>
  <si>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</si>
  <si>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</si>
  <si>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</si>
  <si>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</si>
  <si>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</si>
  <si>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</si>
  <si>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</si>
  <si>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</si>
  <si>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</si>
  <si>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</si>
  <si>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</si>
  <si>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</si>
  <si>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</si>
  <si>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</si>
  <si>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</si>
  <si>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</si>
  <si>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</si>
  <si>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</si>
  <si>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</si>
  <si>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</si>
  <si>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</si>
  <si>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</si>
  <si>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</si>
  <si>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</si>
  <si>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</si>
  <si>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</si>
  <si>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</si>
  <si>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</si>
  <si>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</si>
  <si>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</si>
  <si>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</si>
  <si>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</si>
  <si>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</si>
  <si>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</si>
  <si>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</si>
  <si>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</si>
  <si>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</si>
  <si>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</si>
  <si>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</si>
  <si>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</si>
  <si>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</si>
  <si>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</si>
  <si>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</si>
  <si>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</si>
  <si>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</si>
  <si>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</si>
  <si>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</si>
  <si>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</si>
  <si>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</si>
  <si>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</si>
  <si>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</si>
  <si>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</si>
  <si>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</si>
  <si>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</si>
  <si>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</si>
  <si>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</si>
  <si>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</si>
  <si>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</si>
  <si>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</si>
  <si>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</si>
  <si>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</si>
  <si>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</si>
  <si>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</si>
  <si>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</si>
  <si>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</si>
  <si>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</si>
  <si>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</si>
  <si>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</si>
  <si>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</si>
  <si>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</si>
  <si>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</si>
  <si>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</si>
  <si>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</si>
  <si>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</si>
  <si>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</si>
  <si>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</si>
  <si>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</si>
  <si>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</si>
  <si>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</si>
  <si>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</si>
  <si>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</si>
  <si>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</si>
  <si>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</si>
  <si>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</si>
  <si>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</si>
  <si>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</si>
  <si>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</si>
  <si>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</si>
  <si>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</si>
  <si>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</si>
  <si>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</si>
  <si>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</si>
  <si>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</si>
  <si>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</si>
  <si>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</si>
  <si>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</si>
  <si>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</si>
  <si>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</si>
  <si>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</si>
  <si>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</si>
  <si>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</si>
  <si>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</si>
  <si>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</si>
  <si>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</si>
  <si>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</si>
  <si>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</si>
  <si>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</si>
  <si>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</si>
  <si>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</si>
  <si>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</si>
  <si>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</si>
  <si>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</si>
  <si>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</si>
  <si>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</si>
  <si>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</si>
  <si>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</si>
  <si>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</si>
  <si>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</si>
  <si>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</si>
  <si>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</si>
  <si>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</si>
  <si>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</si>
  <si>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</si>
  <si>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</si>
  <si>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</si>
  <si>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</si>
  <si>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</si>
  <si>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</si>
  <si>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</si>
  <si>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</si>
  <si>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</si>
  <si>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</si>
  <si>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</si>
  <si>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</si>
  <si>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</si>
  <si>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</si>
  <si>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</si>
  <si>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</si>
  <si>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</si>
  <si>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</si>
  <si>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</si>
  <si>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</si>
  <si>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</si>
  <si>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</si>
  <si>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</si>
  <si>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</si>
  <si>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</si>
  <si>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</si>
  <si>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</si>
  <si>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</si>
  <si>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</si>
  <si>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</si>
  <si>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</si>
  <si>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</si>
  <si>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</si>
  <si>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</si>
  <si>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</si>
  <si>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</si>
  <si>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</si>
  <si>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</si>
  <si>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</si>
  <si>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</si>
  <si>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</si>
  <si>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</si>
  <si>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</si>
  <si>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</si>
  <si>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</si>
  <si>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</si>
  <si>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</si>
  <si>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</si>
  <si>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</si>
  <si>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</si>
  <si>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</si>
  <si>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</si>
  <si>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</si>
  <si>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</si>
  <si>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</si>
  <si>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</si>
  <si>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</si>
  <si>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</si>
  <si>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</si>
  <si>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</si>
  <si>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</si>
  <si>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</si>
  <si>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</si>
  <si>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</si>
  <si>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</si>
  <si>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</si>
  <si>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</si>
  <si>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</si>
  <si>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</si>
  <si>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</si>
  <si>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</si>
  <si>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</si>
  <si>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</si>
  <si>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</si>
  <si>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</si>
  <si>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</si>
  <si>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</si>
  <si>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</si>
  <si>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</si>
  <si>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</si>
  <si>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</si>
  <si>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</si>
  <si>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</si>
  <si>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</si>
  <si>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</si>
  <si>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</si>
  <si>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</si>
  <si>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</si>
  <si>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</si>
  <si>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</si>
  <si>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</si>
  <si>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</si>
  <si>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</si>
  <si>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</si>
  <si>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</si>
  <si>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</si>
  <si>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</si>
  <si>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</si>
  <si>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</si>
  <si>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</si>
  <si>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</si>
  <si>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</si>
  <si>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</si>
  <si>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</si>
  <si>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</si>
  <si>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</si>
  <si>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</si>
  <si>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</si>
  <si>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</si>
  <si>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</si>
  <si>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</si>
  <si>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</si>
  <si>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</si>
  <si>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</si>
  <si>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</si>
  <si>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</si>
  <si>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</si>
  <si>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</si>
  <si>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</si>
  <si>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</si>
  <si>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</si>
  <si>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</si>
  <si>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</si>
  <si>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</si>
  <si>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</si>
  <si>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</si>
  <si>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</si>
  <si>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</si>
  <si>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</si>
  <si>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</si>
  <si>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</si>
  <si>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</si>
  <si>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</si>
  <si>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</si>
  <si>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</si>
  <si>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</si>
  <si>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</si>
  <si>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</si>
  <si>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</si>
  <si>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</si>
  <si>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</si>
  <si>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</si>
  <si>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</si>
  <si>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</si>
  <si>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</si>
  <si>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</si>
  <si>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</si>
  <si>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</si>
  <si>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</si>
  <si>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</si>
  <si>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</si>
  <si>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</si>
  <si>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</si>
  <si>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</si>
  <si>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</si>
  <si>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</si>
  <si>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</si>
  <si>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</si>
  <si>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</si>
  <si>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</si>
  <si>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</si>
  <si>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</si>
  <si>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</si>
  <si>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</si>
  <si>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</si>
  <si>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</si>
  <si>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</si>
  <si>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</si>
  <si>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</si>
  <si>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</si>
  <si>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</si>
  <si>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</si>
  <si>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</si>
  <si>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</si>
  <si>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</si>
  <si>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</si>
  <si>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</si>
  <si>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</si>
  <si>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</si>
  <si>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</si>
  <si>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</si>
  <si>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</si>
  <si>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</si>
  <si>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</si>
  <si>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</si>
  <si>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</si>
  <si>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</si>
  <si>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</si>
  <si>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</si>
  <si>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</si>
  <si>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</si>
  <si>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</si>
  <si>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</si>
  <si>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</si>
  <si>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</si>
  <si>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</si>
  <si>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</si>
  <si>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</si>
  <si>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</si>
  <si>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</si>
  <si>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</si>
  <si>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</si>
  <si>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</si>
  <si>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</si>
  <si>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</si>
  <si>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</si>
  <si>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</si>
  <si>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</si>
  <si>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</si>
  <si>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</si>
  <si>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</si>
  <si>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</si>
  <si>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</si>
  <si>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</si>
  <si>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</si>
  <si>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</si>
  <si>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</si>
  <si>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</si>
  <si>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</si>
  <si>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</si>
  <si>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</si>
  <si>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</si>
  <si>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</si>
  <si>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</si>
  <si>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</si>
  <si>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</si>
  <si>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</si>
  <si>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</si>
  <si>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</si>
  <si>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</si>
  <si>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</si>
  <si>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</si>
  <si>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</si>
  <si>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</si>
  <si>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</si>
  <si>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</si>
  <si>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</si>
  <si>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</si>
  <si>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</si>
  <si>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</si>
  <si>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</si>
  <si>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</si>
  <si>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</si>
  <si>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</si>
  <si>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</si>
  <si>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</si>
  <si>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</si>
  <si>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</si>
  <si>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</si>
  <si>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</si>
  <si>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</si>
  <si>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</si>
  <si>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</si>
  <si>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</si>
  <si>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</si>
  <si>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</si>
  <si>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</si>
  <si>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</si>
  <si>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</si>
  <si>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</si>
  <si>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</si>
  <si>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</si>
  <si>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</si>
  <si>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</si>
  <si>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</si>
  <si>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</si>
  <si>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</si>
  <si>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</si>
  <si>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</si>
  <si>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</si>
  <si>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</si>
  <si>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</si>
  <si>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</si>
  <si>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</si>
  <si>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</si>
  <si>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</si>
  <si>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</si>
  <si>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</si>
  <si>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</si>
  <si>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</si>
  <si>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</si>
  <si>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</si>
  <si>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</si>
  <si>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</si>
  <si>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</si>
  <si>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</si>
  <si>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</si>
  <si>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</si>
  <si>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</si>
  <si>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</si>
  <si>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</si>
  <si>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</si>
  <si>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</si>
  <si>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</si>
  <si>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</si>
  <si>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</si>
  <si>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</si>
  <si>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</si>
  <si>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</si>
  <si>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</si>
  <si>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</si>
  <si>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</si>
  <si>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</si>
  <si>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</si>
  <si>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</si>
  <si>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</si>
  <si>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</si>
  <si>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</si>
  <si>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</si>
  <si>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</si>
  <si>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</si>
  <si>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</si>
  <si>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</si>
  <si>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</si>
  <si>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</si>
  <si>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</si>
  <si>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</si>
  <si>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</si>
  <si>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</si>
  <si>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</si>
  <si>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</si>
  <si>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</si>
  <si>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</si>
  <si>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</si>
  <si>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</si>
  <si>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</si>
  <si>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</si>
  <si>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</si>
  <si>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</si>
  <si>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</si>
  <si>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</si>
  <si>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</si>
  <si>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</si>
  <si>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</si>
  <si>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</si>
  <si>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</si>
  <si>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</si>
  <si>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</si>
  <si>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</si>
  <si>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</si>
  <si>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</si>
  <si>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</si>
  <si>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</si>
  <si>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</si>
  <si>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</si>
  <si>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</si>
  <si>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</si>
  <si>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</si>
  <si>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</si>
  <si>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</si>
  <si>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</si>
  <si>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</si>
  <si>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</si>
  <si>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</si>
  <si>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</si>
  <si>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</si>
  <si>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</si>
  <si>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</si>
  <si>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</si>
  <si>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</si>
  <si>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</si>
  <si>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</si>
  <si>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</si>
  <si>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</si>
  <si>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</si>
  <si>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</si>
  <si>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</si>
  <si>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</si>
  <si>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</si>
  <si>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</si>
  <si>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</si>
  <si>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</si>
  <si>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</si>
  <si>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</si>
  <si>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</si>
  <si>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</si>
  <si>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</si>
  <si>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</si>
  <si>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</si>
  <si>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</si>
  <si>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</si>
  <si>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</si>
  <si>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</si>
  <si>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</si>
  <si>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</si>
  <si>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</si>
  <si>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</si>
  <si>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</si>
  <si>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</si>
  <si>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</si>
  <si>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</si>
  <si>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</si>
  <si>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</si>
  <si>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</si>
  <si>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</si>
  <si>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</si>
  <si>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</si>
  <si>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</si>
  <si>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</si>
  <si>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</si>
  <si>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</si>
  <si>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</si>
  <si>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</si>
  <si>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</si>
  <si>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</si>
  <si>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</si>
  <si>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</si>
  <si>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</si>
  <si>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</si>
  <si>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</si>
  <si>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</si>
  <si>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</si>
  <si>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</si>
  <si>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</si>
  <si>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</si>
  <si>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</si>
  <si>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</si>
  <si>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</si>
  <si>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</si>
  <si>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</si>
  <si>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</si>
  <si>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</si>
  <si>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</si>
  <si>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</si>
  <si>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</si>
  <si>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</si>
  <si>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</si>
  <si>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</si>
  <si>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</si>
  <si>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</si>
  <si>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</si>
  <si>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</si>
  <si>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</si>
  <si>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</si>
  <si>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</si>
  <si>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</si>
  <si>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</si>
  <si>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</si>
  <si>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</si>
  <si>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</si>
  <si>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</si>
  <si>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</si>
  <si>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</si>
  <si>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</si>
  <si>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</si>
  <si>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</si>
  <si>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</si>
  <si>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</si>
  <si>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</si>
  <si>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</si>
  <si>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</si>
  <si>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</si>
  <si>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</si>
  <si>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</si>
  <si>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</si>
  <si>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</si>
  <si>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</si>
  <si>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</si>
  <si>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</si>
  <si>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</si>
  <si>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</si>
  <si>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</si>
  <si>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</si>
  <si>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</si>
  <si>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</si>
  <si>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</si>
  <si>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</si>
  <si>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</si>
  <si>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</si>
  <si>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</si>
  <si>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</si>
  <si>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</si>
  <si>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</si>
  <si>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</si>
  <si>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</si>
  <si>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</si>
  <si>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</si>
  <si>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</si>
  <si>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</si>
  <si>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</si>
  <si>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</si>
  <si>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</si>
  <si>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</si>
  <si>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</si>
  <si>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</si>
  <si>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</si>
  <si>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</si>
  <si>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</si>
  <si>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</si>
  <si>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</si>
  <si>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</si>
  <si>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</si>
  <si>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</si>
  <si>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</si>
  <si>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</si>
  <si>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</si>
  <si>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</si>
  <si>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</si>
  <si>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</si>
  <si>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</si>
  <si>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</si>
  <si>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</si>
  <si>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</si>
  <si>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</si>
  <si>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</si>
  <si>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</si>
  <si>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</si>
  <si>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</si>
  <si>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</si>
  <si>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</si>
  <si>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</si>
  <si>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</si>
  <si>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</si>
  <si>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</si>
  <si>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</si>
  <si>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</si>
  <si>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</si>
  <si>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</si>
  <si>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</si>
  <si>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</si>
  <si>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</si>
  <si>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</si>
  <si>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</si>
  <si>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</si>
  <si>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</si>
  <si>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</si>
  <si>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</si>
  <si>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</si>
  <si>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</si>
  <si>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</si>
  <si>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</si>
  <si>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</si>
  <si>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</si>
  <si>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</si>
  <si>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</si>
  <si>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</si>
  <si>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</si>
  <si>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</si>
  <si>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</si>
  <si>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</si>
  <si>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</si>
  <si>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</si>
  <si>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</si>
  <si>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</si>
  <si>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</si>
  <si>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</si>
  <si>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</si>
  <si>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</si>
  <si>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</si>
  <si>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</si>
  <si>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</si>
  <si>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</si>
  <si>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</si>
  <si>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</si>
  <si>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</si>
  <si>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</si>
  <si>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</si>
  <si>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</si>
  <si>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</si>
  <si>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</si>
  <si>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</si>
  <si>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</si>
  <si>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</si>
  <si>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</si>
  <si>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</si>
  <si>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</si>
  <si>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</si>
  <si>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</si>
  <si>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</si>
  <si>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</si>
  <si>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</si>
  <si>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</si>
  <si>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</si>
  <si>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</si>
  <si>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</si>
  <si>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</si>
  <si>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</si>
  <si>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</si>
  <si>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</si>
  <si>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</si>
  <si>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</si>
  <si>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</si>
  <si>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</si>
  <si>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</si>
  <si>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</si>
  <si>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</si>
  <si>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</si>
  <si>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</si>
  <si>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</si>
  <si>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</si>
  <si>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</si>
  <si>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</si>
  <si>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</si>
  <si>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</si>
  <si>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</si>
  <si>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</si>
  <si>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</si>
  <si>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</si>
  <si>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</si>
  <si>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</si>
  <si>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</si>
  <si>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</si>
  <si>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</si>
  <si>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</si>
  <si>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</si>
  <si>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</si>
  <si>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</si>
  <si>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</si>
  <si>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</si>
  <si>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</si>
  <si>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</si>
  <si>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</si>
  <si>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</si>
  <si>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</si>
  <si>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</si>
  <si>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</si>
  <si>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</si>
  <si>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</si>
  <si>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</si>
  <si>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</si>
  <si>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</si>
  <si>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</si>
  <si>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</si>
  <si>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</si>
  <si>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</si>
  <si>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</si>
  <si>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</si>
  <si>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</si>
  <si>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</si>
  <si>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</si>
  <si>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</si>
  <si>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</si>
  <si>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</si>
  <si>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</si>
  <si>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</si>
  <si>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</si>
  <si>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</si>
  <si>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</si>
  <si>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</si>
  <si>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</si>
  <si>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</si>
  <si>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</si>
  <si>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</si>
  <si>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</si>
  <si>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</si>
  <si>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</si>
  <si>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</si>
  <si>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</si>
  <si>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</si>
  <si>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</si>
  <si>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</si>
  <si>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</si>
  <si>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</si>
  <si>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</si>
  <si>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</si>
  <si>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</si>
  <si>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</si>
  <si>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</si>
  <si>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</si>
  <si>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</si>
  <si>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</si>
  <si>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</si>
  <si>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</si>
  <si>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</si>
  <si>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</si>
  <si>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</si>
  <si>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</si>
  <si>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</si>
  <si>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</si>
  <si>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</si>
  <si>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</si>
  <si>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</si>
  <si>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</si>
  <si>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</si>
  <si>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</si>
  <si>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</si>
  <si>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</si>
  <si>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</si>
  <si>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</si>
  <si>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</si>
  <si>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</si>
  <si>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</si>
  <si>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</si>
  <si>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</si>
  <si>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</si>
  <si>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</si>
  <si>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</si>
  <si>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</si>
  <si>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</si>
  <si>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</si>
  <si>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</si>
  <si>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</si>
  <si>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</si>
  <si>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</si>
  <si>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</si>
  <si>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</si>
  <si>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</si>
  <si>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</si>
  <si>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</si>
  <si>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</si>
  <si>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</si>
  <si>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</si>
  <si>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</si>
  <si>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</si>
  <si>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</si>
  <si>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</si>
  <si>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</si>
  <si>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</si>
  <si>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</si>
  <si>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</si>
  <si>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</si>
  <si>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</si>
  <si>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</si>
  <si>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</si>
  <si>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</si>
  <si>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</si>
  <si>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</si>
  <si>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</si>
  <si>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</si>
  <si>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</si>
  <si>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</si>
  <si>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</si>
  <si>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</si>
  <si>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</si>
  <si>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</si>
  <si>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</si>
  <si>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</si>
  <si>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</si>
  <si>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</si>
  <si>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</si>
  <si>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</si>
  <si>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</si>
  <si>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</si>
  <si>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</si>
  <si>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</si>
  <si>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</si>
  <si>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</si>
  <si>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</si>
  <si>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</si>
  <si>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</si>
  <si>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</si>
  <si>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</si>
  <si>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</si>
  <si>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</si>
  <si>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</si>
  <si>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</si>
  <si>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CRÉDIT AGRICOLE CARIPARMA SPA</t>
  </si>
  <si>
    <t>ECBC CB Label Transparency Template for Italian covered bond (OBG) issuers</t>
  </si>
  <si>
    <t>General issuer information</t>
  </si>
  <si>
    <r>
      <t>Table A.</t>
    </r>
    <r>
      <rPr>
        <b/>
        <sz val="7"/>
        <color indexed="8"/>
        <rFont val="Calibri"/>
        <family val="2"/>
      </rPr>
      <t xml:space="preserve">    </t>
    </r>
    <r>
      <rPr>
        <b/>
        <sz val="11"/>
        <color indexed="8"/>
        <rFont val="Calibri"/>
        <family val="2"/>
      </rPr>
      <t>General Issuer Detail</t>
    </r>
  </si>
  <si>
    <t>Euro/000</t>
  </si>
  <si>
    <r>
      <t xml:space="preserve">Key information regarding issuers' balance sheet </t>
    </r>
    <r>
      <rPr>
        <b/>
        <i/>
        <sz val="10"/>
        <color indexed="8"/>
        <rFont val="Calibri"/>
        <family val="2"/>
      </rPr>
      <t>(at 31 December 2014 and for the preceding two fiscal years)</t>
    </r>
  </si>
  <si>
    <t>31 December 2016</t>
  </si>
  <si>
    <t>31 December 2015</t>
  </si>
  <si>
    <t xml:space="preserve">Total Balance Sheet Assets </t>
  </si>
  <si>
    <t>Gross loans/asset entry of eligible collateral in cover pool in current year</t>
  </si>
  <si>
    <t>N.A.</t>
  </si>
  <si>
    <t>Gross loans/asset entry of eligible collateral in cover pool in previous years</t>
  </si>
  <si>
    <t>Tier 1 Ratio (%)</t>
  </si>
  <si>
    <t>Market Capitalisation (Share Capital)</t>
  </si>
  <si>
    <t xml:space="preserve">Total customer deposit </t>
  </si>
  <si>
    <t>Funding</t>
  </si>
  <si>
    <t xml:space="preserve">Covered bonds </t>
  </si>
  <si>
    <t>Mortgage vs public sector</t>
  </si>
  <si>
    <t>Mortgage</t>
  </si>
  <si>
    <t xml:space="preserve">Public sector </t>
  </si>
  <si>
    <t xml:space="preserve">Jumbo vs other </t>
  </si>
  <si>
    <t>Jumbo</t>
  </si>
  <si>
    <t xml:space="preserve">by currency </t>
  </si>
  <si>
    <t xml:space="preserve">EUR </t>
  </si>
  <si>
    <t xml:space="preserve">GBP </t>
  </si>
  <si>
    <t>USD</t>
  </si>
  <si>
    <t>other</t>
  </si>
  <si>
    <t>registered  vs  bearer</t>
  </si>
  <si>
    <t>registered</t>
  </si>
  <si>
    <t>bearer</t>
  </si>
  <si>
    <t xml:space="preserve">by legal final maturity </t>
  </si>
  <si>
    <t>1-5 years</t>
  </si>
  <si>
    <t>5-10 years</t>
  </si>
  <si>
    <t>over 10 years</t>
  </si>
  <si>
    <t>Customer deposits</t>
  </si>
  <si>
    <r>
      <t>by legal maturity</t>
    </r>
    <r>
      <rPr>
        <sz val="10"/>
        <color indexed="8"/>
        <rFont val="Calibri"/>
        <family val="2"/>
      </rPr>
      <t xml:space="preserve"> </t>
    </r>
  </si>
  <si>
    <t>up to 30 days</t>
  </si>
  <si>
    <t>up to 1 year</t>
  </si>
  <si>
    <t>1 year and beyond</t>
  </si>
  <si>
    <t>by currency</t>
  </si>
  <si>
    <t xml:space="preserve">    </t>
  </si>
  <si>
    <t>Customer loans</t>
  </si>
  <si>
    <t xml:space="preserve">Composition by </t>
  </si>
  <si>
    <t>Maturity</t>
  </si>
  <si>
    <t>0 &lt;= 1 year</t>
  </si>
  <si>
    <t>&lt; 1 &lt;= 5 years</t>
  </si>
  <si>
    <t>over 5 years</t>
  </si>
  <si>
    <t>Currency</t>
  </si>
  <si>
    <t>Loan loss provisions</t>
  </si>
  <si>
    <t>Status of covered bonds</t>
  </si>
  <si>
    <t>Eligibility for repo transaction with central bank (Yes/No)</t>
  </si>
  <si>
    <t>yes</t>
  </si>
  <si>
    <t>UCITS compliance (Yes/No)</t>
  </si>
  <si>
    <t>CRD compliance (Yes/No)</t>
  </si>
  <si>
    <r>
      <t>Table B.</t>
    </r>
    <r>
      <rPr>
        <b/>
        <sz val="7"/>
        <color indexed="8"/>
        <rFont val="Calibri"/>
        <family val="2"/>
      </rPr>
      <t xml:space="preserve">    </t>
    </r>
    <r>
      <rPr>
        <b/>
        <sz val="11"/>
        <color indexed="8"/>
        <rFont val="Calibri"/>
        <family val="2"/>
      </rPr>
      <t>Cover Pool Data</t>
    </r>
  </si>
  <si>
    <t>Euro</t>
  </si>
  <si>
    <t>Date of reporting data:</t>
  </si>
  <si>
    <t>General cover pool information</t>
  </si>
  <si>
    <t>Nominal value of cover pool size</t>
  </si>
  <si>
    <t xml:space="preserve">Nominal value of outstanding covered bond </t>
  </si>
  <si>
    <t xml:space="preserve">Overcollateralisation information </t>
  </si>
  <si>
    <t>Current overcollateralisation ratio</t>
  </si>
  <si>
    <t>By law</t>
  </si>
  <si>
    <t>Contractual</t>
  </si>
  <si>
    <t>Committed to rating agencies/others (lowest ratio)</t>
  </si>
  <si>
    <t>Inclusion/Eligibility of ABS in the Cover pool (Yes/No)</t>
  </si>
  <si>
    <t>No</t>
  </si>
  <si>
    <t>% ABS</t>
  </si>
  <si>
    <t>% substitute asset</t>
  </si>
  <si>
    <t>Weighted LTV unindexed (Intended as loan on original property value)</t>
  </si>
  <si>
    <t>Weighted LTV  indexed (Intended as loan on updated property value – e.g. NOMISMA)</t>
  </si>
  <si>
    <t>WAL of cover pool (residual years)</t>
  </si>
  <si>
    <t>WAL of outstanding cover bond</t>
  </si>
  <si>
    <t>Maturity structure  cover pool/cover bond</t>
  </si>
  <si>
    <t>Assets: Legal maturity</t>
  </si>
  <si>
    <t>0-1 year</t>
  </si>
  <si>
    <t>1-2 year</t>
  </si>
  <si>
    <t>2-3 year</t>
  </si>
  <si>
    <t>3-5 year</t>
  </si>
  <si>
    <t>5-10 year</t>
  </si>
  <si>
    <t>10 year or longer</t>
  </si>
  <si>
    <t>CBs: Legal maturity</t>
  </si>
  <si>
    <r>
      <t>Composition of the mortgage cover pool</t>
    </r>
    <r>
      <rPr>
        <b/>
        <sz val="10"/>
        <color indexed="8"/>
        <rFont val="Calibri"/>
        <family val="2"/>
      </rPr>
      <t xml:space="preserve">  </t>
    </r>
    <r>
      <rPr>
        <i/>
        <sz val="10"/>
        <color indexed="8"/>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</si>
  <si>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</si>
  <si>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</si>
  <si>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</si>
  <si>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</si>
  <si>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</si>
  <si>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</si>
  <si>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</si>
  <si>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</si>
  <si>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</si>
  <si>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5 biggest borrowers</t>
  </si>
  <si>
    <t>Percentage of 5 biggest borrowers</t>
  </si>
  <si>
    <t>Sum of 10 biggest borrowers</t>
  </si>
  <si>
    <t>Percentage of 10 biggest borrowers</t>
  </si>
  <si>
    <t>Presence of soft/hard bullet structures in the mortgage covered bond</t>
  </si>
  <si>
    <t>If present, length of the extension periods</t>
  </si>
  <si>
    <t>12 month</t>
  </si>
  <si>
    <t xml:space="preserve">Inclusion of derivatives included in the cover pool </t>
  </si>
  <si>
    <t>no</t>
  </si>
  <si>
    <t>Percentage of ECB eligible ABS  in cover pool</t>
  </si>
  <si>
    <t>Percentage of loan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</si>
  <si>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</si>
  <si>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</si>
  <si>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</si>
  <si>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</si>
  <si>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</si>
  <si>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 xml:space="preserve">Repayment </t>
  </si>
  <si>
    <t>Interest-only</t>
  </si>
  <si>
    <t>Residential Cover Pool Pivot table (amounts)</t>
  </si>
  <si>
    <t xml:space="preserve">Eligible assets in cover pool </t>
  </si>
  <si>
    <t>Non eligible assets in cover pool</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</si>
  <si>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</si>
  <si>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</si>
  <si>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</si>
  <si>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</si>
  <si>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</si>
  <si>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</si>
  <si>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</si>
  <si>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</si>
  <si>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</si>
  <si>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</si>
  <si>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</si>
  <si>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</si>
  <si>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</si>
  <si>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</si>
  <si>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Outstanding amount Buckets:</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</si>
  <si>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</si>
  <si>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</si>
  <si>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</si>
  <si>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</si>
  <si>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</si>
  <si>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</si>
  <si>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</si>
  <si>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</si>
  <si>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</si>
  <si>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 xml:space="preserve">Seasoning: </t>
  </si>
  <si>
    <t xml:space="preserve">&lt; 12 months </t>
  </si>
  <si>
    <t xml:space="preserve">12-24 months, </t>
  </si>
  <si>
    <t>24-36 months</t>
  </si>
  <si>
    <t>36-60 months</t>
  </si>
  <si>
    <t>&gt;60 months</t>
  </si>
  <si>
    <t xml:space="preserve">Interest rate type:  </t>
  </si>
  <si>
    <t>Floating</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</si>
  <si>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</si>
  <si>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</si>
  <si>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</si>
  <si>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</si>
  <si>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</si>
  <si>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</si>
  <si>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</si>
  <si>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</si>
  <si>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</si>
  <si>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Outstanding Amount per Currency</t>
  </si>
  <si>
    <t>Other (Amounts per each foreign currency)</t>
  </si>
  <si>
    <t xml:space="preserve">Commercial mortgages: </t>
  </si>
  <si>
    <t xml:space="preserve">by sector distribution </t>
  </si>
  <si>
    <t>Commercial Cover Pool Pivot table (amounts)</t>
  </si>
  <si>
    <t>0 (Included) - 100.000               Euro</t>
  </si>
  <si>
    <t>100.000 (Included) - 200.000     Euro</t>
  </si>
  <si>
    <t>200.000 (Included) - 300.000     Euro</t>
  </si>
  <si>
    <t>300.000 (Included) - 400.000     Euro</t>
  </si>
  <si>
    <t>400.000 (Included) - 500.000   Euro</t>
  </si>
  <si>
    <t>500.000 (Included) - 600.000 Euro</t>
  </si>
  <si>
    <t>600.000 (Included) - 700.000 Euro</t>
  </si>
  <si>
    <t>700.000 (Included) - 800.000 Euro</t>
  </si>
  <si>
    <t>Over 800.000 (Included)        Euro</t>
  </si>
  <si>
    <t>Seasoning:</t>
  </si>
  <si>
    <t>&lt; 12 months,</t>
  </si>
  <si>
    <t>12-24 months</t>
  </si>
  <si>
    <t xml:space="preserve">Floating not capped, </t>
  </si>
  <si>
    <t xml:space="preserve">Floating capped </t>
  </si>
  <si>
    <t>Composition of the public cover pool</t>
  </si>
  <si>
    <t>Public Cover Pool Pivot table</t>
  </si>
  <si>
    <t>Country Exposure (10 biggest borrowers)</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</si>
  <si>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</si>
  <si>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</si>
  <si>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</si>
  <si>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Presence of soft/hard bullet structures in the public sector covered bond</t>
  </si>
  <si>
    <t>Key Concepts Explanation</t>
  </si>
  <si>
    <r>
      <t>Table C.</t>
    </r>
    <r>
      <rPr>
        <b/>
        <sz val="7"/>
        <color indexed="8"/>
        <rFont val="Calibri"/>
        <family val="2"/>
      </rPr>
      <t xml:space="preserve">    </t>
    </r>
    <r>
      <rPr>
        <sz val="12"/>
        <color indexed="8"/>
        <rFont val="Times New Roman"/>
        <family val="1"/>
      </rPr>
      <t xml:space="preserve"> </t>
    </r>
    <r>
      <rPr>
        <b/>
        <sz val="11"/>
        <color indexed="8"/>
        <rFont val="Calibri"/>
        <family val="2"/>
      </rPr>
      <t>Key Concepts Explanation</t>
    </r>
  </si>
  <si>
    <t>Overcollateralization</t>
  </si>
  <si>
    <t>Information on overcollateralization calculation method and asset composition</t>
  </si>
  <si>
    <t>Refers  to the Value of total Assets included in the Cover pool compared to the outstanding amount of underlying Covered Bonds.</t>
  </si>
  <si>
    <t>Residential vs. commercial mortgages</t>
  </si>
  <si>
    <t>Description of the difference made between residential and commercial properties</t>
  </si>
  <si>
    <t>"Residential mortgage receivables" means the receivables secured by mortgages on specific properties of residential use on the condition that the mortgages properties are located in a member state; "non residential mortgage receivables" means the receivables secured by mortgages on specific properties of commercial use, either for businesses or as offices, on the condition that the mortgaged properties are located in state part of European Union and the Swiss Confederation.</t>
  </si>
  <si>
    <t>Description of property classification as commercial</t>
  </si>
  <si>
    <t>N.A., as the Cover Pool doesn't contain commercial mortgages</t>
  </si>
  <si>
    <t>Inclusion of working capital in the valuation for commercial property (Yes/No)</t>
  </si>
  <si>
    <t>Insured mortgages (if part of the cover pool)</t>
  </si>
  <si>
    <t xml:space="preserve">Loans insurance characteristics  </t>
  </si>
  <si>
    <t xml:space="preserve">The property subject of the loan is under insurance policy against the risk of fire, lightning and explosion, and including an
encumbrance (vincolo) in favour of the bank.
</t>
  </si>
  <si>
    <t>Details of insurers</t>
  </si>
  <si>
    <t>Prime insurance companies acting in Italy</t>
  </si>
  <si>
    <t>NPLs</t>
  </si>
  <si>
    <t>Definition of Defaulted Receivable</t>
  </si>
  <si>
    <t>Mortgages in relation to which there are 1 (one) or more Defaulted Receivables. Defaulted Receivable means any Receivables arising from Mortgage Loan Agreement included in the Cover pool which has been classified as "crediti deteriorati" pursuant to the Bank of Italy's supervisory regulations and the Credit and Collection Policy.</t>
  </si>
  <si>
    <t>Distinction between performing and nonperforming loans in the cover pool</t>
  </si>
  <si>
    <t>"Performing Loans" are loans with no arrears or arrears for up to 90 days; "Non -Performing loans" are in Arrears for at least 90 days or have been classified as Crediti ad Incaglio or Crediti in Sofferenza</t>
  </si>
  <si>
    <t>Eligibility of Defaulted Loans as part of the cover pool (Yes/No)</t>
  </si>
  <si>
    <t>No. Defaulted Loans remain within the cover pool (with the exception of "Sofferenze" that are repurchased) but are not counted within any mandatory and overcollateralisation test</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</si>
  <si>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</si>
  <si>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</si>
  <si>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</si>
  <si>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</si>
  <si>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</si>
  <si>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</si>
  <si>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The issuer is liable to repay each OBG series at the maturity date. In case the Issuer is insolvent and the OBG Guarantor has insufficient funds to repay in full the OBG at the maturity date, the maturity date will automatically be extended by 1 year and any unpaid and due amount shall be payable by such date.</t>
  </si>
  <si>
    <t>ABS</t>
  </si>
  <si>
    <t>Limitations on ABS in the cover pool</t>
  </si>
  <si>
    <t>No ABS in the Cover Pool</t>
  </si>
  <si>
    <t>Further regulations (legal or contractual) for ABS in the pool (e.g.  only self -issued/others)</t>
  </si>
  <si>
    <t>Under the MEF Decree, the following assets, inter alia, may be assigned to the purchasing company, together with any ancillary contracts aimed at hedging the financial risks embedded in the relevant assets:  (iii) securities satisfying the requirements set forth under article 2, paragraph 1, letter c) of the MEF Decree (as define below) (the “Public Securities”) and (iv) securities issued in the framework of securitisations with 95% of the underlying assets of the same nature as in (i) and (ii) above and having a risk weighting non higher than 20% under the standardised approach (the “ABS Securities” and, 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</si>
  <si>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</si>
  <si>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</si>
  <si>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 are generally eligible, the following assets may be used for the purpose of the integration of the cover pool:                                                                                                                                                      (a) the creation of deposits with banks incorporated in public administrations of States comprised in the European Union, the European Economic Space and the Swiss Confederation (the “Admitted States” or in a State which attract a risk weight factor equal to 0% under the “Standardised Approach” to credit risk measurement;
(b)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</si>
  <si>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</si>
  <si>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</si>
  <si>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</si>
  <si>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 xml:space="preserve">Description of  LTV calculation method </t>
  </si>
  <si>
    <t>Loan to Value means, with respect to a Mortgage Loan, the Loan to Value ratio, determined as the ratio between the value of a Real Estate Asset and the value of the relevant Mortgage Loan</t>
  </si>
  <si>
    <t xml:space="preserve">Frequency of real estate valuation for the purpose of calculating index CLTV </t>
  </si>
  <si>
    <t>The value of the property is verified at least once a year.</t>
  </si>
  <si>
    <t>Description of issuer’s valuation techniques (e.g only once at inception vs. frequent re-evaluation which also will have an effect on accounting treatment of the loan/collateral)</t>
  </si>
  <si>
    <t>Notwithstanding the provisions of Bank of Italy, the Group Cariparma performs for all properties to guarantee a statistical revaluation annually. The revaluation process statistics is made in service by the company Nomisma. If the revaluation present a significant decrease in the value of the property, a valuation is carried out by an independent expert, based on a value not higher than the market. In addition to the above exposures that woth more than Eur 3 million or 5 percent of assets are subjected to evaluation carried out by an Independent Expert.</t>
  </si>
  <si>
    <t>Date of the last valuation of the property</t>
  </si>
  <si>
    <r>
      <t>9</t>
    </r>
    <r>
      <rPr>
        <vertAlign val="superscript"/>
        <sz val="8"/>
        <color indexed="8"/>
        <rFont val="Calibri"/>
        <family val="2"/>
      </rPr>
      <t>th</t>
    </r>
    <r>
      <rPr>
        <sz val="8"/>
        <color indexed="8"/>
        <rFont val="Calibri"/>
        <family val="2"/>
      </rPr>
      <t xml:space="preserve"> of December 2015</t>
    </r>
  </si>
  <si>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</si>
  <si>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</si>
  <si>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</si>
  <si>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</si>
  <si>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</si>
  <si>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</si>
  <si>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Legal maturity</t>
  </si>
  <si>
    <t xml:space="preserve">Definition of legal maturity for asset in cover pool and cover bond </t>
  </si>
  <si>
    <t>For Covered Bond legal maturity date is defined as "item 8" of Issue Final Terms (Maturity Date). For asset in cover pool legal maturity is defined as the date of last instalment contractually scheduled</t>
  </si>
  <si>
    <t xml:space="preserve">Definition of “delinquent loan” </t>
  </si>
  <si>
    <t>"Delinquent loans" means any Mortgage Loan in relation to which there are 1 (one) or more Delinquent Receivables. Delinquent Receivables means any Receivable arising from Mortgage Loan Agreements included in the Cover pool in respect of which there are 1 (one) or more Instalments due and not paid by the relevant Debtor and which has not been classified as Defaulted Receivable.</t>
  </si>
  <si>
    <t>Limited certification</t>
  </si>
  <si>
    <t>Definition of “limited-certification loan”</t>
  </si>
  <si>
    <t xml:space="preserve">A "Limited Certification Loan" is a loan for which not all documentation have been certified with a final validation of the bank </t>
  </si>
  <si>
    <t>Additional information</t>
  </si>
  <si>
    <r>
      <t>Table D.</t>
    </r>
    <r>
      <rPr>
        <b/>
        <sz val="7"/>
        <color indexed="8"/>
        <rFont val="Calibri"/>
        <family val="2"/>
      </rPr>
      <t> </t>
    </r>
    <r>
      <rPr>
        <b/>
        <sz val="11"/>
        <color indexed="8"/>
        <rFont val="Calibri"/>
        <family val="2"/>
      </rPr>
      <t>Additional information</t>
    </r>
  </si>
  <si>
    <t xml:space="preserve">Ratings information </t>
  </si>
  <si>
    <t xml:space="preserve">Current ratings and recent rating history </t>
  </si>
  <si>
    <t>Senior unsecured ratings by Moody's, S&amp;P, Fitch</t>
  </si>
  <si>
    <t>Senior secured (covered bond) ratings by Moody's, S&amp;P, Fitch</t>
  </si>
  <si>
    <t>Aa2</t>
  </si>
  <si>
    <t>Financial strength ratings by Moody's and Fitch</t>
  </si>
  <si>
    <t>D+</t>
  </si>
  <si>
    <t>Sovereign ratings by Moody's, S&amp;P, Fitch</t>
  </si>
  <si>
    <t>Baa2/BBB-/BBB+</t>
  </si>
  <si>
    <t>http://gruppo.credit-agricole.it/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</si>
  <si>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</si>
  <si>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</si>
  <si>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</si>
  <si>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</si>
  <si>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</si>
  <si>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</si>
  <si>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</si>
  <si>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</si>
  <si>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</si>
  <si>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</si>
  <si>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</si>
  <si>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</si>
  <si>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</si>
  <si>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</si>
  <si>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</si>
  <si>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</si>
  <si>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</si>
  <si>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</si>
  <si>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</si>
  <si>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</si>
  <si>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</si>
  <si>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</si>
  <si>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</si>
  <si>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</si>
  <si>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</si>
  <si>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</si>
  <si>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</si>
  <si>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</si>
  <si>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</si>
  <si>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</si>
  <si>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</si>
  <si>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</si>
  <si>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</si>
  <si>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</si>
  <si>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30 June 2017</t>
  </si>
  <si>
    <t>A3</t>
  </si>
  <si>
    <t>Cut-off Date: 30/09/17</t>
  </si>
  <si>
    <r>
      <t>Reporting Date: 02</t>
    </r>
    <r>
      <rPr>
        <b/>
        <sz val="16"/>
        <rFont val="Calibri"/>
        <family val="2"/>
      </rPr>
      <t>/11/17</t>
    </r>
  </si>
  <si>
    <r>
      <t xml:space="preserve">Cover Pool Data </t>
    </r>
    <r>
      <rPr>
        <b/>
        <i/>
        <u/>
        <sz val="14"/>
        <color indexed="8"/>
        <rFont val="Calibri"/>
        <family val="2"/>
      </rPr>
      <t>(at 30 September 2017)</t>
    </r>
  </si>
  <si>
    <t>30 September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</si>
</sst>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 #,##0.00_ ;_ * \-#,##0.00_ ;_ * &quot;-&quot;??_ ;_ @_ "/>
    <numFmt numFmtId="165" formatCode="#,##0_ ;\-#,##0\ "/>
    <numFmt numFmtId="166" formatCode="0.0%"/>
    <numFmt numFmtId="167" formatCode="0.000%"/>
    <numFmt numFmtId="168" formatCode="_-[$€]\ * #,##0.00_-;\-[$€]\ * #,##0.00_-;_-[$€]\ * &quot;-&quot;??_-;_-@_-"/>
    <numFmt numFmtId="169" formatCode="_(* #,##0.00_);_(* \(#,##0.00\);_(* &quot;-&quot;??_);_(@_)"/>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u/>
      <sz val="14"/>
      <color indexed="8"/>
      <name val="Calibri"/>
      <family val="2"/>
    </font>
    <font>
      <b/>
      <u/>
      <sz val="12"/>
      <color indexed="8"/>
      <name val="Calibri"/>
      <family val="2"/>
    </font>
    <font>
      <b/>
      <sz val="11"/>
      <color indexed="8"/>
      <name val="Calibri"/>
      <family val="2"/>
    </font>
    <font>
      <b/>
      <sz val="7"/>
      <color indexed="8"/>
      <name val="Calibri"/>
      <family val="2"/>
    </font>
    <font>
      <b/>
      <sz val="10"/>
      <color indexed="8"/>
      <name val="Calibri"/>
      <family val="2"/>
    </font>
    <font>
      <b/>
      <i/>
      <sz val="10"/>
      <color indexed="8"/>
      <name val="Calibri"/>
      <family val="2"/>
    </font>
    <font>
      <sz val="10"/>
      <color indexed="8"/>
      <name val="Calibri"/>
      <family val="2"/>
    </font>
    <font>
      <sz val="11"/>
      <color indexed="8"/>
      <name val="Calibri"/>
      <family val="2"/>
    </font>
    <font>
      <u/>
      <sz val="10"/>
      <color indexed="8"/>
      <name val="Calibri"/>
      <family val="2"/>
    </font>
    <font>
      <sz val="10"/>
      <name val="Calibri"/>
      <family val="2"/>
    </font>
    <font>
      <sz val="10"/>
      <name val="Times New Roman"/>
      <family val="1"/>
    </font>
    <font>
      <sz val="10"/>
      <color indexed="8"/>
      <name val="Times New Roman"/>
      <family val="1"/>
    </font>
    <font>
      <b/>
      <i/>
      <u/>
      <sz val="14"/>
      <color indexed="8"/>
      <name val="Calibri"/>
      <family val="2"/>
    </font>
    <font>
      <b/>
      <sz val="8"/>
      <color indexed="8"/>
      <name val="Calibri"/>
      <family val="2"/>
    </font>
    <font>
      <sz val="10"/>
      <color rgb="FFFF0000"/>
      <name val="Calibri"/>
      <family val="2"/>
    </font>
    <font>
      <i/>
      <sz val="10"/>
      <color indexed="8"/>
      <name val="Calibri"/>
      <family val="2"/>
    </font>
    <font>
      <b/>
      <sz val="10"/>
      <color rgb="FFFF0000"/>
      <name val="Calibri"/>
      <family val="2"/>
    </font>
    <font>
      <sz val="10"/>
      <color theme="0"/>
      <name val="Calibri"/>
      <family val="2"/>
    </font>
    <font>
      <sz val="12"/>
      <color indexed="8"/>
      <name val="Times New Roman"/>
      <family val="1"/>
    </font>
    <font>
      <sz val="10"/>
      <color theme="1"/>
      <name val="Calibri"/>
      <family val="2"/>
      <scheme val="minor"/>
    </font>
    <font>
      <sz val="8"/>
      <color indexed="8"/>
      <name val="Calibri"/>
      <family val="2"/>
    </font>
    <font>
      <vertAlign val="superscript"/>
      <sz val="8"/>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17"/>
      <name val="Calibri"/>
      <family val="2"/>
    </font>
    <font>
      <b/>
      <sz val="16"/>
      <name val="Calibri"/>
      <family val="2"/>
      <scheme val="minor"/>
    </font>
    <font>
      <b/>
      <sz val="16"/>
      <name val="Calibri"/>
      <family val="2"/>
    </font>
  </fonts>
  <fills count="3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0"/>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3" fontId="52"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9" borderId="0" applyNumberFormat="0" applyBorder="0" applyAlignment="0" applyProtection="0"/>
    <xf numFmtId="0" fontId="67" fillId="20"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8" fillId="24" borderId="22" applyNumberFormat="0" applyAlignment="0" applyProtection="0"/>
    <xf numFmtId="0" fontId="68" fillId="24" borderId="22" applyNumberFormat="0" applyAlignment="0" applyProtection="0"/>
    <xf numFmtId="0" fontId="68" fillId="24" borderId="22" applyNumberFormat="0" applyAlignment="0" applyProtection="0"/>
    <xf numFmtId="0" fontId="69" fillId="0" borderId="23" applyNumberFormat="0" applyFill="0" applyAlignment="0" applyProtection="0"/>
    <xf numFmtId="0" fontId="70" fillId="25" borderId="24" applyNumberFormat="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9" borderId="0" applyNumberFormat="0" applyBorder="0" applyAlignment="0" applyProtection="0"/>
    <xf numFmtId="43" fontId="52" fillId="0" borderId="0" applyFont="0" applyFill="0" applyBorder="0" applyAlignment="0" applyProtection="0"/>
    <xf numFmtId="168" fontId="28" fillId="0" borderId="0" applyFont="0" applyFill="0" applyBorder="0" applyAlignment="0" applyProtection="0"/>
    <xf numFmtId="0" fontId="71" fillId="15" borderId="22" applyNumberFormat="0" applyAlignment="0" applyProtection="0"/>
    <xf numFmtId="0" fontId="71" fillId="15" borderId="22" applyNumberFormat="0" applyAlignment="0" applyProtection="0"/>
    <xf numFmtId="0" fontId="71" fillId="15" borderId="22"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0" fontId="72" fillId="30" borderId="0" applyNumberFormat="0" applyBorder="0" applyAlignment="0" applyProtection="0"/>
    <xf numFmtId="0" fontId="28" fillId="0" borderId="0"/>
    <xf numFmtId="0" fontId="26" fillId="0" borderId="0"/>
    <xf numFmtId="0" fontId="28" fillId="0" borderId="0"/>
    <xf numFmtId="0" fontId="28" fillId="0" borderId="0"/>
    <xf numFmtId="0" fontId="28" fillId="0" borderId="0"/>
    <xf numFmtId="0" fontId="28" fillId="0" borderId="0"/>
    <xf numFmtId="0" fontId="26" fillId="0" borderId="0"/>
    <xf numFmtId="0" fontId="26"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xf numFmtId="0" fontId="28" fillId="0" borderId="0"/>
    <xf numFmtId="0" fontId="26" fillId="0" borderId="0"/>
    <xf numFmtId="0" fontId="28" fillId="0" borderId="0"/>
    <xf numFmtId="0" fontId="28" fillId="0" borderId="0"/>
    <xf numFmtId="0" fontId="28" fillId="0" borderId="0"/>
    <xf numFmtId="0" fontId="52" fillId="31" borderId="25" applyNumberFormat="0" applyFont="0" applyAlignment="0" applyProtection="0"/>
    <xf numFmtId="0" fontId="52" fillId="31" borderId="25" applyNumberFormat="0" applyFont="0" applyAlignment="0" applyProtection="0"/>
    <xf numFmtId="0" fontId="52" fillId="31" borderId="25" applyNumberFormat="0" applyFont="0" applyAlignment="0" applyProtection="0"/>
    <xf numFmtId="0" fontId="73" fillId="24" borderId="26" applyNumberFormat="0" applyAlignment="0" applyProtection="0"/>
    <xf numFmtId="0" fontId="73" fillId="24" borderId="26" applyNumberFormat="0" applyAlignment="0" applyProtection="0"/>
    <xf numFmtId="0" fontId="73" fillId="24" borderId="26" applyNumberFormat="0" applyAlignment="0" applyProtection="0"/>
    <xf numFmtId="9" fontId="5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6" fillId="0" borderId="0" applyFont="0" applyFill="0" applyBorder="0" applyAlignment="0" applyProtection="0"/>
    <xf numFmtId="0" fontId="28" fillId="0" borderId="0"/>
    <xf numFmtId="0" fontId="74" fillId="0" borderId="0" applyNumberFormat="0" applyFill="0" applyBorder="0" applyAlignment="0" applyProtection="0"/>
    <xf numFmtId="0" fontId="75" fillId="0" borderId="0" applyNumberFormat="0" applyFill="0" applyBorder="0" applyAlignment="0" applyProtection="0"/>
    <xf numFmtId="0" fontId="76" fillId="0" borderId="27" applyNumberFormat="0" applyFill="0" applyAlignment="0" applyProtection="0"/>
    <xf numFmtId="0" fontId="77" fillId="0" borderId="28" applyNumberFormat="0" applyFill="0" applyAlignment="0" applyProtection="0"/>
    <xf numFmtId="0" fontId="78" fillId="0" borderId="2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47" fillId="0" borderId="30" applyNumberFormat="0" applyFill="0" applyAlignment="0" applyProtection="0"/>
    <xf numFmtId="0" fontId="47" fillId="0" borderId="30" applyNumberFormat="0" applyFill="0" applyAlignment="0" applyProtection="0"/>
    <xf numFmtId="0" fontId="47" fillId="0" borderId="30" applyNumberFormat="0" applyFill="0" applyAlignment="0" applyProtection="0"/>
    <xf numFmtId="0" fontId="80" fillId="11" borderId="0" applyNumberFormat="0" applyBorder="0" applyAlignment="0" applyProtection="0"/>
    <xf numFmtId="0" fontId="81" fillId="12" borderId="0" applyNumberFormat="0" applyBorder="0" applyAlignment="0" applyProtection="0"/>
  </cellStyleXfs>
  <cellXfs count="2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9" fontId="24" fillId="0" borderId="0" xfId="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45" fillId="0" borderId="0" xfId="0" applyFont="1"/>
    <xf numFmtId="165" fontId="4" fillId="0" borderId="0" xfId="9" applyNumberFormat="1" applyFont="1" applyFill="1" applyBorder="1" applyAlignment="1">
      <alignment horizontal="center" vertical="center"/>
    </xf>
    <xf numFmtId="0" fontId="46" fillId="0" borderId="0" xfId="0" applyFont="1"/>
    <xf numFmtId="0" fontId="47" fillId="8" borderId="13" xfId="0" applyFont="1" applyFill="1" applyBorder="1"/>
    <xf numFmtId="0" fontId="3" fillId="0" borderId="13" xfId="0" applyFont="1" applyBorder="1" applyAlignment="1">
      <alignment horizontal="center"/>
    </xf>
    <xf numFmtId="0" fontId="49" fillId="9" borderId="13" xfId="0" applyFont="1" applyFill="1" applyBorder="1" applyAlignment="1">
      <alignment horizontal="left" vertical="center" wrapText="1"/>
    </xf>
    <xf numFmtId="0" fontId="49" fillId="9" borderId="13" xfId="0" applyFont="1" applyFill="1" applyBorder="1" applyAlignment="1">
      <alignment horizontal="center" vertical="center" wrapText="1"/>
    </xf>
    <xf numFmtId="0" fontId="51" fillId="0" borderId="13" xfId="0" applyFont="1" applyFill="1" applyBorder="1" applyAlignment="1">
      <alignment vertical="center" wrapText="1"/>
    </xf>
    <xf numFmtId="41" fontId="2" fillId="0" borderId="13" xfId="10" applyNumberFormat="1" applyFont="1" applyFill="1" applyBorder="1"/>
    <xf numFmtId="41" fontId="4" fillId="0" borderId="13" xfId="10" applyNumberFormat="1" applyFont="1" applyFill="1" applyBorder="1"/>
    <xf numFmtId="41" fontId="2" fillId="0" borderId="13" xfId="10" applyNumberFormat="1" applyFont="1" applyFill="1" applyBorder="1" applyAlignment="1">
      <alignment horizontal="right"/>
    </xf>
    <xf numFmtId="0" fontId="2" fillId="0" borderId="13" xfId="0" applyFont="1" applyFill="1" applyBorder="1" applyAlignment="1">
      <alignment horizontal="right" vertical="center"/>
    </xf>
    <xf numFmtId="166" fontId="2" fillId="0" borderId="13" xfId="0" applyNumberFormat="1" applyFont="1" applyFill="1" applyBorder="1"/>
    <xf numFmtId="166" fontId="0" fillId="0" borderId="13" xfId="0" applyNumberFormat="1" applyFill="1" applyBorder="1"/>
    <xf numFmtId="41" fontId="4" fillId="0" borderId="13" xfId="10" applyNumberFormat="1" applyFont="1" applyFill="1" applyBorder="1" applyAlignment="1">
      <alignment horizontal="right"/>
    </xf>
    <xf numFmtId="0" fontId="51" fillId="0" borderId="13" xfId="0" applyFont="1" applyBorder="1" applyAlignment="1">
      <alignment vertical="center" wrapText="1"/>
    </xf>
    <xf numFmtId="3" fontId="0" fillId="0" borderId="0" xfId="0" applyNumberFormat="1"/>
    <xf numFmtId="0" fontId="49" fillId="0" borderId="13" xfId="0" applyFont="1" applyBorder="1" applyAlignment="1">
      <alignment horizontal="justify" vertical="center" wrapText="1"/>
    </xf>
    <xf numFmtId="0" fontId="51" fillId="9" borderId="13" xfId="0" applyFont="1" applyFill="1" applyBorder="1" applyAlignment="1">
      <alignment vertical="center" wrapText="1"/>
    </xf>
    <xf numFmtId="0" fontId="53" fillId="0" borderId="13" xfId="0" applyFont="1" applyBorder="1" applyAlignment="1">
      <alignment horizontal="justify" vertical="center" wrapText="1"/>
    </xf>
    <xf numFmtId="0" fontId="51" fillId="0" borderId="13" xfId="0" applyFont="1" applyBorder="1" applyAlignment="1">
      <alignment horizontal="left" vertical="center" wrapText="1" indent="3"/>
    </xf>
    <xf numFmtId="0" fontId="53" fillId="0" borderId="13" xfId="0" applyFont="1" applyBorder="1" applyAlignment="1">
      <alignment horizontal="left" vertical="center" wrapText="1" indent="3"/>
    </xf>
    <xf numFmtId="0" fontId="54" fillId="9" borderId="13" xfId="0" applyFont="1" applyFill="1" applyBorder="1" applyAlignment="1">
      <alignment vertical="center" wrapText="1"/>
    </xf>
    <xf numFmtId="41" fontId="54" fillId="9" borderId="13" xfId="0" applyNumberFormat="1" applyFont="1" applyFill="1" applyBorder="1" applyAlignment="1">
      <alignment vertical="center" wrapText="1"/>
    </xf>
    <xf numFmtId="41" fontId="51" fillId="9" borderId="13" xfId="0" applyNumberFormat="1" applyFont="1" applyFill="1" applyBorder="1" applyAlignment="1">
      <alignment vertical="center" wrapText="1"/>
    </xf>
    <xf numFmtId="0" fontId="51" fillId="0" borderId="13" xfId="0" applyFont="1" applyBorder="1" applyAlignment="1">
      <alignment horizontal="left" vertical="center" wrapText="1" indent="5"/>
    </xf>
    <xf numFmtId="0" fontId="50" fillId="9" borderId="13" xfId="0" applyFont="1" applyFill="1" applyBorder="1" applyAlignment="1">
      <alignment horizontal="justify" vertical="center" wrapText="1"/>
    </xf>
    <xf numFmtId="41" fontId="0" fillId="0" borderId="0" xfId="0" applyNumberFormat="1"/>
    <xf numFmtId="0" fontId="55" fillId="9" borderId="13" xfId="0" applyFont="1" applyFill="1" applyBorder="1" applyAlignment="1">
      <alignment vertical="top" wrapText="1"/>
    </xf>
    <xf numFmtId="0" fontId="56" fillId="9" borderId="13" xfId="0" applyFont="1" applyFill="1" applyBorder="1" applyAlignment="1">
      <alignment vertical="top" wrapText="1"/>
    </xf>
    <xf numFmtId="0" fontId="51" fillId="0" borderId="13" xfId="0" applyFont="1" applyBorder="1" applyAlignment="1">
      <alignment horizontal="justify" vertical="center" wrapText="1"/>
    </xf>
    <xf numFmtId="0" fontId="55" fillId="0" borderId="13" xfId="0" applyFont="1" applyFill="1" applyBorder="1" applyAlignment="1">
      <alignment vertical="top" wrapText="1"/>
    </xf>
    <xf numFmtId="0" fontId="56" fillId="0" borderId="13" xfId="0" applyFont="1" applyFill="1" applyBorder="1" applyAlignment="1">
      <alignment vertical="top" wrapText="1"/>
    </xf>
    <xf numFmtId="0" fontId="51" fillId="0" borderId="13" xfId="0" applyFont="1" applyBorder="1" applyAlignment="1">
      <alignment horizontal="left" vertical="center" wrapText="1" indent="6"/>
    </xf>
    <xf numFmtId="43" fontId="0" fillId="0" borderId="0" xfId="0" applyNumberFormat="1"/>
    <xf numFmtId="0" fontId="50" fillId="9" borderId="13" xfId="0" applyFont="1" applyFill="1" applyBorder="1" applyAlignment="1">
      <alignment vertical="center" wrapText="1"/>
    </xf>
    <xf numFmtId="0" fontId="45" fillId="0" borderId="0" xfId="0" applyFont="1" applyFill="1"/>
    <xf numFmtId="0" fontId="47" fillId="8" borderId="13" xfId="0" applyFont="1" applyFill="1" applyBorder="1" applyAlignment="1">
      <alignment horizontal="justify" vertical="center" wrapText="1"/>
    </xf>
    <xf numFmtId="14" fontId="3" fillId="0" borderId="13" xfId="0" applyNumberFormat="1" applyFont="1" applyFill="1" applyBorder="1" applyAlignment="1">
      <alignment horizontal="center"/>
    </xf>
    <xf numFmtId="0" fontId="58" fillId="0" borderId="0" xfId="0" applyFont="1" applyFill="1" applyBorder="1" applyAlignment="1">
      <alignment vertical="center"/>
    </xf>
    <xf numFmtId="43" fontId="4" fillId="0" borderId="0" xfId="10" applyFont="1"/>
    <xf numFmtId="14" fontId="49" fillId="0" borderId="13" xfId="0" applyNumberFormat="1" applyFont="1" applyBorder="1" applyAlignment="1">
      <alignment vertical="center"/>
    </xf>
    <xf numFmtId="0" fontId="49" fillId="0" borderId="0" xfId="0" applyFont="1" applyFill="1" applyBorder="1" applyAlignment="1">
      <alignment vertical="center"/>
    </xf>
    <xf numFmtId="0" fontId="51" fillId="0" borderId="0" xfId="0" applyFont="1" applyFill="1" applyBorder="1" applyAlignment="1">
      <alignment vertical="center" wrapText="1"/>
    </xf>
    <xf numFmtId="43" fontId="49" fillId="0" borderId="0" xfId="0" applyNumberFormat="1" applyFont="1" applyFill="1" applyBorder="1" applyAlignment="1">
      <alignment vertical="center"/>
    </xf>
    <xf numFmtId="0" fontId="53" fillId="0" borderId="13" xfId="0" applyFont="1" applyBorder="1" applyAlignment="1">
      <alignment vertical="center" wrapText="1"/>
    </xf>
    <xf numFmtId="0" fontId="59" fillId="9" borderId="13" xfId="0" applyFont="1" applyFill="1" applyBorder="1" applyAlignment="1">
      <alignment vertical="center" wrapText="1"/>
    </xf>
    <xf numFmtId="43" fontId="51" fillId="0" borderId="0" xfId="10" applyFont="1" applyFill="1" applyBorder="1" applyAlignment="1">
      <alignment vertical="center" wrapText="1"/>
    </xf>
    <xf numFmtId="0" fontId="49"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53" fillId="0" borderId="13" xfId="0" applyFont="1" applyFill="1" applyBorder="1" applyAlignment="1">
      <alignment vertical="center" wrapText="1"/>
    </xf>
    <xf numFmtId="0" fontId="49" fillId="9" borderId="13" xfId="0" applyFont="1" applyFill="1" applyBorder="1" applyAlignment="1">
      <alignment vertical="center" wrapText="1"/>
    </xf>
    <xf numFmtId="0" fontId="61" fillId="9" borderId="13" xfId="0" applyFont="1" applyFill="1" applyBorder="1" applyAlignment="1">
      <alignment vertical="center" wrapText="1"/>
    </xf>
    <xf numFmtId="0" fontId="54" fillId="9" borderId="13" xfId="0" applyFont="1" applyFill="1" applyBorder="1" applyAlignment="1">
      <alignment horizontal="right" vertical="center" wrapText="1"/>
    </xf>
    <xf numFmtId="0" fontId="59" fillId="9" borderId="13" xfId="0" applyFont="1" applyFill="1" applyBorder="1" applyAlignment="1">
      <alignment horizontal="right" vertical="center" wrapText="1"/>
    </xf>
    <xf numFmtId="0" fontId="53" fillId="0" borderId="13" xfId="0" applyFont="1" applyFill="1" applyBorder="1" applyAlignment="1">
      <alignment horizontal="left" vertical="center" wrapText="1"/>
    </xf>
    <xf numFmtId="0" fontId="51" fillId="0" borderId="13" xfId="0" applyFont="1" applyFill="1" applyBorder="1" applyAlignment="1">
      <alignment horizontal="left" vertical="center" wrapText="1"/>
    </xf>
    <xf numFmtId="9" fontId="51" fillId="0" borderId="0" xfId="1" applyFont="1" applyFill="1" applyBorder="1" applyAlignment="1">
      <alignment vertical="center" wrapText="1"/>
    </xf>
    <xf numFmtId="167" fontId="51" fillId="0" borderId="0" xfId="11" applyNumberFormat="1" applyFont="1" applyFill="1" applyBorder="1" applyAlignment="1">
      <alignment vertical="center" wrapText="1"/>
    </xf>
    <xf numFmtId="0" fontId="54" fillId="0" borderId="13" xfId="0" applyFont="1" applyFill="1" applyBorder="1" applyAlignment="1">
      <alignment horizontal="right" vertical="center" wrapText="1"/>
    </xf>
    <xf numFmtId="0" fontId="62" fillId="0" borderId="0" xfId="0" applyFont="1" applyFill="1" applyBorder="1" applyAlignment="1">
      <alignment vertical="center" wrapText="1"/>
    </xf>
    <xf numFmtId="0" fontId="50" fillId="0" borderId="13" xfId="0" applyFont="1" applyBorder="1" applyAlignment="1">
      <alignment horizontal="justify" vertical="center" wrapText="1"/>
    </xf>
    <xf numFmtId="0" fontId="51" fillId="0" borderId="13" xfId="0" applyFont="1" applyBorder="1" applyAlignment="1">
      <alignment horizontal="left" vertical="center" wrapText="1" indent="2"/>
    </xf>
    <xf numFmtId="0" fontId="51" fillId="0" borderId="13" xfId="0" applyFont="1" applyFill="1" applyBorder="1" applyAlignment="1">
      <alignment horizontal="left" vertical="center" wrapText="1" indent="3"/>
    </xf>
    <xf numFmtId="0" fontId="47" fillId="8" borderId="20" xfId="0" applyFont="1" applyFill="1" applyBorder="1" applyAlignment="1">
      <alignment horizontal="justify" vertical="center" wrapText="1"/>
    </xf>
    <xf numFmtId="14" fontId="49" fillId="0" borderId="20" xfId="0" applyNumberFormat="1" applyFont="1" applyFill="1" applyBorder="1" applyAlignment="1">
      <alignment horizontal="center" vertical="center"/>
    </xf>
    <xf numFmtId="0" fontId="50" fillId="9" borderId="21" xfId="0" applyFont="1" applyFill="1" applyBorder="1" applyAlignment="1">
      <alignment vertical="center" wrapText="1"/>
    </xf>
    <xf numFmtId="0" fontId="56" fillId="9" borderId="21" xfId="0" applyFont="1" applyFill="1" applyBorder="1" applyAlignment="1">
      <alignment vertical="center" wrapText="1"/>
    </xf>
    <xf numFmtId="0" fontId="51"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1" fontId="59" fillId="9" borderId="13" xfId="0" applyNumberFormat="1" applyFont="1" applyFill="1" applyBorder="1" applyAlignment="1">
      <alignment vertical="center" wrapText="1"/>
    </xf>
    <xf numFmtId="41" fontId="2" fillId="0" borderId="13" xfId="10" applyNumberFormat="1" applyFont="1" applyFill="1" applyBorder="1" applyAlignment="1"/>
    <xf numFmtId="10" fontId="2" fillId="0" borderId="13" xfId="0" applyNumberFormat="1" applyFont="1" applyFill="1" applyBorder="1" applyAlignment="1"/>
    <xf numFmtId="9" fontId="2" fillId="0" borderId="13" xfId="0" applyNumberFormat="1" applyFont="1" applyFill="1" applyBorder="1" applyAlignment="1"/>
    <xf numFmtId="10" fontId="2" fillId="0" borderId="13" xfId="0" applyNumberFormat="1" applyFont="1" applyFill="1" applyBorder="1" applyAlignment="1">
      <alignment horizontal="right" vertical="center"/>
    </xf>
    <xf numFmtId="166" fontId="2" fillId="0" borderId="13" xfId="0" applyNumberFormat="1" applyFont="1" applyFill="1" applyBorder="1" applyAlignment="1"/>
    <xf numFmtId="166" fontId="2" fillId="0" borderId="13" xfId="11" applyNumberFormat="1" applyFont="1" applyFill="1" applyBorder="1" applyAlignment="1"/>
    <xf numFmtId="10" fontId="2" fillId="0" borderId="13" xfId="12" applyNumberFormat="1" applyFont="1" applyFill="1" applyBorder="1"/>
    <xf numFmtId="10" fontId="2" fillId="0" borderId="13" xfId="9" applyNumberFormat="1" applyFont="1" applyFill="1" applyBorder="1"/>
    <xf numFmtId="4" fontId="2" fillId="0" borderId="13" xfId="0" applyNumberFormat="1" applyFont="1" applyFill="1" applyBorder="1"/>
    <xf numFmtId="2" fontId="2" fillId="0" borderId="13" xfId="0" applyNumberFormat="1" applyFont="1" applyFill="1" applyBorder="1"/>
    <xf numFmtId="10" fontId="2" fillId="0" borderId="13" xfId="13" applyNumberFormat="1" applyFont="1" applyFill="1" applyBorder="1"/>
    <xf numFmtId="10" fontId="2" fillId="0" borderId="13" xfId="0" applyNumberFormat="1" applyFont="1" applyFill="1" applyBorder="1"/>
    <xf numFmtId="10" fontId="2" fillId="0" borderId="13" xfId="11" applyNumberFormat="1" applyFont="1" applyFill="1" applyBorder="1"/>
    <xf numFmtId="166" fontId="2" fillId="0" borderId="13" xfId="11" applyNumberFormat="1" applyFont="1" applyFill="1" applyBorder="1" applyAlignment="1">
      <alignment horizontal="right"/>
    </xf>
    <xf numFmtId="166" fontId="2" fillId="0" borderId="13" xfId="11" applyNumberFormat="1" applyFont="1" applyFill="1" applyBorder="1" applyAlignment="1">
      <alignment horizontal="right" vertical="center"/>
    </xf>
    <xf numFmtId="10" fontId="2" fillId="0" borderId="13" xfId="11" applyNumberFormat="1" applyFont="1" applyFill="1" applyBorder="1" applyAlignment="1">
      <alignment horizontal="right"/>
    </xf>
    <xf numFmtId="9" fontId="2" fillId="0" borderId="13" xfId="0" applyNumberFormat="1" applyFont="1" applyFill="1" applyBorder="1" applyAlignment="1">
      <alignment horizontal="right"/>
    </xf>
    <xf numFmtId="10" fontId="0" fillId="0" borderId="0" xfId="1" applyNumberFormat="1" applyFont="1"/>
    <xf numFmtId="0" fontId="82" fillId="0" borderId="0" xfId="0" applyFont="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1" xfId="0" applyFont="1" applyBorder="1" applyAlignment="1">
      <alignment horizontal="left" vertical="center" wrapText="1"/>
    </xf>
    <xf numFmtId="0" fontId="51" fillId="9" borderId="13"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64" fillId="0" borderId="13" xfId="0" applyFont="1" applyBorder="1" applyAlignment="1">
      <alignment horizontal="left" wrapText="1"/>
    </xf>
    <xf numFmtId="0" fontId="51" fillId="0" borderId="13" xfId="0" applyFont="1" applyBorder="1" applyAlignment="1">
      <alignment horizontal="left" vertical="center" wrapText="1"/>
    </xf>
    <xf numFmtId="0" fontId="64" fillId="0" borderId="10" xfId="0" applyFont="1" applyFill="1" applyBorder="1" applyAlignment="1"/>
    <xf numFmtId="0" fontId="64" fillId="0" borderId="12" xfId="0" applyFont="1" applyFill="1" applyBorder="1" applyAlignment="1"/>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0" fillId="0" borderId="0" xfId="0" applyAlignment="1">
      <alignment horizontal="center"/>
    </xf>
    <xf numFmtId="0" fontId="51" fillId="9" borderId="13" xfId="0" applyFont="1" applyFill="1" applyBorder="1" applyAlignment="1">
      <alignmen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44" fillId="0" borderId="0" xfId="0" applyFont="1" applyFill="1" applyBorder="1" applyAlignment="1">
      <alignment horizontal="left" vertical="center" wrapText="1"/>
    </xf>
    <xf numFmtId="10" fontId="0" fillId="0" borderId="0" xfId="1" applyNumberFormat="1" applyFont="1" applyAlignment="1">
      <alignment horizontal="center"/>
    </xf>
  </cellXfs>
  <cellStyles count="111">
    <cellStyle name="20% - Colore 1 2" xfId="14"/>
    <cellStyle name="20% - Colore 2 2" xfId="15"/>
    <cellStyle name="20% - Colore 3 2" xfId="16"/>
    <cellStyle name="20% - Colore 4 2" xfId="17"/>
    <cellStyle name="20% - Colore 5 2" xfId="18"/>
    <cellStyle name="20% - Colore 6 2" xfId="19"/>
    <cellStyle name="40% - Colore 1 2" xfId="20"/>
    <cellStyle name="40% - Colore 2 2" xfId="21"/>
    <cellStyle name="40% - Colore 3 2" xfId="22"/>
    <cellStyle name="40% - Colore 4 2" xfId="23"/>
    <cellStyle name="40% - Colore 5 2" xfId="24"/>
    <cellStyle name="40% - Colore 6 2" xfId="25"/>
    <cellStyle name="60% - Colore 1 2" xfId="26"/>
    <cellStyle name="60% - Colore 2 2" xfId="27"/>
    <cellStyle name="60% - Colore 3 2" xfId="28"/>
    <cellStyle name="60% - Colore 4 2" xfId="29"/>
    <cellStyle name="60% - Colore 5 2" xfId="30"/>
    <cellStyle name="60% - Colore 6 2" xfId="31"/>
    <cellStyle name="Calcolo 2" xfId="32"/>
    <cellStyle name="Calcolo 2 2" xfId="33"/>
    <cellStyle name="Calcolo 2 3" xfId="34"/>
    <cellStyle name="Cella collegata 2" xfId="35"/>
    <cellStyle name="Cella da controllare 2" xfId="36"/>
    <cellStyle name="Collegamento ipertestuale" xfId="2" builtinId="8"/>
    <cellStyle name="Colore 1 2" xfId="37"/>
    <cellStyle name="Colore 2 2" xfId="38"/>
    <cellStyle name="Colore 3 2" xfId="39"/>
    <cellStyle name="Colore 4 2" xfId="40"/>
    <cellStyle name="Colore 5 2" xfId="41"/>
    <cellStyle name="Colore 6 2" xfId="42"/>
    <cellStyle name="Comma 2" xfId="3"/>
    <cellStyle name="Comma 3" xfId="43"/>
    <cellStyle name="Euro" xfId="44"/>
    <cellStyle name="Input 2" xfId="45"/>
    <cellStyle name="Input 2 2" xfId="46"/>
    <cellStyle name="Input 2 3" xfId="47"/>
    <cellStyle name="Migliaia 2" xfId="10"/>
    <cellStyle name="Migliaia 2 10" xfId="48"/>
    <cellStyle name="Migliaia 2 11" xfId="49"/>
    <cellStyle name="Migliaia 2 2" xfId="50"/>
    <cellStyle name="Migliaia 2 3" xfId="51"/>
    <cellStyle name="Migliaia 2 4" xfId="52"/>
    <cellStyle name="Migliaia 2 5" xfId="53"/>
    <cellStyle name="Migliaia 2 6" xfId="54"/>
    <cellStyle name="Migliaia 2 7" xfId="55"/>
    <cellStyle name="Migliaia 2 8" xfId="56"/>
    <cellStyle name="Migliaia 2 9" xfId="57"/>
    <cellStyle name="Migliaia 3" xfId="9"/>
    <cellStyle name="Migliaia 3 2" xfId="58"/>
    <cellStyle name="Migliaia 4" xfId="59"/>
    <cellStyle name="Migliaia 4 2" xfId="60"/>
    <cellStyle name="Migliaia 5" xfId="61"/>
    <cellStyle name="Migliaia 5 2" xfId="62"/>
    <cellStyle name="Migliaia 6" xfId="63"/>
    <cellStyle name="Migliaia 6 2" xfId="64"/>
    <cellStyle name="Migliaia 7" xfId="65"/>
    <cellStyle name="Migliaia 8" xfId="66"/>
    <cellStyle name="Neutrale 2" xfId="67"/>
    <cellStyle name="Normal 2" xfId="4"/>
    <cellStyle name="Normal 3" xfId="5"/>
    <cellStyle name="Normal 4" xfId="6"/>
    <cellStyle name="Normal 7" xfId="7"/>
    <cellStyle name="Normal_MILAN 0.29" xfId="68"/>
    <cellStyle name="Normale" xfId="0" builtinId="0"/>
    <cellStyle name="Normale 2" xfId="69"/>
    <cellStyle name="Normale 2 2" xfId="70"/>
    <cellStyle name="Normale 2 3" xfId="71"/>
    <cellStyle name="Normale 2 4" xfId="72"/>
    <cellStyle name="Normale 2 5" xfId="73"/>
    <cellStyle name="Normale 2 5 2" xfId="74"/>
    <cellStyle name="Normale 3" xfId="75"/>
    <cellStyle name="Normale 3 2" xfId="76"/>
    <cellStyle name="Normale 4" xfId="77"/>
    <cellStyle name="Normale 4 2" xfId="78"/>
    <cellStyle name="Normale 4 3" xfId="79"/>
    <cellStyle name="Normale 5" xfId="80"/>
    <cellStyle name="Normale 6" xfId="81"/>
    <cellStyle name="Normale 7" xfId="82"/>
    <cellStyle name="Normale 8" xfId="83"/>
    <cellStyle name="Normale 8 2" xfId="84"/>
    <cellStyle name="Normale 9" xfId="85"/>
    <cellStyle name="Nota 2" xfId="86"/>
    <cellStyle name="Nota 2 2" xfId="87"/>
    <cellStyle name="Nota 2 3" xfId="88"/>
    <cellStyle name="Output 2" xfId="89"/>
    <cellStyle name="Output 2 2" xfId="90"/>
    <cellStyle name="Output 2 3" xfId="91"/>
    <cellStyle name="Percent 2" xfId="13"/>
    <cellStyle name="Percent 3" xfId="92"/>
    <cellStyle name="Percentuale" xfId="1" builtinId="5"/>
    <cellStyle name="Percentuale 2" xfId="11"/>
    <cellStyle name="Percentuale 2 10" xfId="93"/>
    <cellStyle name="Percentuale 2 2" xfId="12"/>
    <cellStyle name="Percentuale 2 2 2" xfId="94"/>
    <cellStyle name="Percentuale 2 2 3" xfId="95"/>
    <cellStyle name="Percentuale 2 2 4" xfId="96"/>
    <cellStyle name="Percentuale 3" xfId="97"/>
    <cellStyle name="Standard 3" xfId="8"/>
    <cellStyle name="Stile 1" xfId="98"/>
    <cellStyle name="Testo avviso 2" xfId="99"/>
    <cellStyle name="Testo descrittivo 2" xfId="100"/>
    <cellStyle name="Titolo 1 2" xfId="101"/>
    <cellStyle name="Titolo 2 2" xfId="102"/>
    <cellStyle name="Titolo 3 2" xfId="103"/>
    <cellStyle name="Titolo 4 2" xfId="104"/>
    <cellStyle name="Titolo 5" xfId="105"/>
    <cellStyle name="Totale 2" xfId="106"/>
    <cellStyle name="Totale 2 2" xfId="107"/>
    <cellStyle name="Totale 2 3" xfId="108"/>
    <cellStyle name="Valore non valido 2" xfId="109"/>
    <cellStyle name="Valore valido 2" xfId="11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2536031</xdr:colOff>
      <xdr:row>4</xdr:row>
      <xdr:rowOff>107156</xdr:rowOff>
    </xdr:to>
    <xdr:pic>
      <xdr:nvPicPr>
        <xdr:cNvPr id="2" name="Immagin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36031" cy="869156"/>
        </a:xfrm>
        <a:prstGeom prst="rect">
          <a:avLst/>
        </a:prstGeom>
        <a:noFill/>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60" zoomScaleNormal="60" workbookViewId="0">
      <selection activeCell="O16" sqref="O16"/>
    </sheetView>
  </sheetViews>
  <sheetFormatPr defaultRowHeight="15" outlineLevelRow="1"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1758</v>
      </c>
      <c r="G7" s="7"/>
      <c r="H7" s="7"/>
      <c r="I7" s="7"/>
      <c r="J7" s="8"/>
    </row>
    <row r="8" spans="2:10" ht="26.25" x14ac:dyDescent="0.25">
      <c r="B8" s="6"/>
      <c r="C8" s="7"/>
      <c r="D8" s="7"/>
      <c r="E8" s="7"/>
      <c r="F8" s="12" t="s">
        <v>1759</v>
      </c>
      <c r="G8" s="7"/>
      <c r="H8" s="7"/>
      <c r="I8" s="7"/>
      <c r="J8" s="8"/>
    </row>
    <row r="9" spans="2:10" ht="21" x14ac:dyDescent="0.25">
      <c r="B9" s="6"/>
      <c r="C9" s="7"/>
      <c r="D9" s="7"/>
      <c r="E9" s="7"/>
      <c r="F9" s="251" t="s">
        <v>2051</v>
      </c>
      <c r="G9" s="7"/>
      <c r="H9" s="7"/>
      <c r="I9" s="7"/>
      <c r="J9" s="8"/>
    </row>
    <row r="10" spans="2:10" ht="21" x14ac:dyDescent="0.25">
      <c r="B10" s="6"/>
      <c r="C10" s="7"/>
      <c r="D10" s="7"/>
      <c r="E10" s="7"/>
      <c r="F10" s="13" t="s">
        <v>2050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54" t="s">
        <v>15</v>
      </c>
      <c r="E24" s="255" t="s">
        <v>16</v>
      </c>
      <c r="F24" s="255"/>
      <c r="G24" s="255"/>
      <c r="H24" s="255"/>
      <c r="I24" s="7"/>
      <c r="J24" s="8"/>
    </row>
    <row r="25" spans="2:10" x14ac:dyDescent="0.25">
      <c r="B25" s="6"/>
      <c r="C25" s="7"/>
      <c r="D25" s="7"/>
      <c r="E25" s="16"/>
      <c r="F25" s="16"/>
      <c r="G25" s="16"/>
      <c r="H25" s="7"/>
      <c r="I25" s="7"/>
      <c r="J25" s="8"/>
    </row>
    <row r="26" spans="2:10" x14ac:dyDescent="0.25">
      <c r="B26" s="6"/>
      <c r="C26" s="7"/>
      <c r="D26" s="254" t="s">
        <v>17</v>
      </c>
      <c r="E26" s="255"/>
      <c r="F26" s="255"/>
      <c r="G26" s="255"/>
      <c r="H26" s="255"/>
      <c r="I26" s="7"/>
      <c r="J26" s="8"/>
    </row>
    <row r="27" spans="2:10" x14ac:dyDescent="0.25">
      <c r="B27" s="6"/>
      <c r="C27" s="7"/>
      <c r="D27" s="17"/>
      <c r="E27" s="17"/>
      <c r="F27" s="17"/>
      <c r="G27" s="17"/>
      <c r="H27" s="17"/>
      <c r="I27" s="7"/>
      <c r="J27" s="8"/>
    </row>
    <row r="28" spans="2:10" hidden="1" outlineLevel="1" x14ac:dyDescent="0.25">
      <c r="B28" s="6"/>
      <c r="C28" s="7"/>
      <c r="D28" s="254" t="s">
        <v>18</v>
      </c>
      <c r="E28" s="255" t="s">
        <v>16</v>
      </c>
      <c r="F28" s="255"/>
      <c r="G28" s="255"/>
      <c r="H28" s="255"/>
      <c r="I28" s="7"/>
      <c r="J28" s="8"/>
    </row>
    <row r="29" spans="2:10" hidden="1" outlineLevel="1" x14ac:dyDescent="0.25">
      <c r="B29" s="6"/>
      <c r="C29" s="7"/>
      <c r="D29" s="17"/>
      <c r="E29" s="17"/>
      <c r="F29" s="17"/>
      <c r="G29" s="17"/>
      <c r="H29" s="17"/>
      <c r="I29" s="7"/>
      <c r="J29" s="8"/>
    </row>
    <row r="30" spans="2:10" hidden="1" outlineLevel="1" x14ac:dyDescent="0.25">
      <c r="B30" s="6"/>
      <c r="C30" s="7"/>
      <c r="D30" s="254" t="s">
        <v>19</v>
      </c>
      <c r="E30" s="255" t="s">
        <v>16</v>
      </c>
      <c r="F30" s="255"/>
      <c r="G30" s="255"/>
      <c r="H30" s="255"/>
      <c r="I30" s="7"/>
      <c r="J30" s="8"/>
    </row>
    <row r="31" spans="2:10" hidden="1" outlineLevel="1" x14ac:dyDescent="0.25">
      <c r="B31" s="6"/>
      <c r="C31" s="7"/>
      <c r="D31" s="17"/>
      <c r="E31" s="17"/>
      <c r="F31" s="17"/>
      <c r="G31" s="17"/>
      <c r="H31" s="17"/>
      <c r="I31" s="7"/>
      <c r="J31" s="8"/>
    </row>
    <row r="32" spans="2:10" collapsed="1" x14ac:dyDescent="0.25">
      <c r="B32" s="6"/>
      <c r="C32" s="7"/>
      <c r="D32" s="254" t="s">
        <v>20</v>
      </c>
      <c r="E32" s="255" t="s">
        <v>16</v>
      </c>
      <c r="F32" s="255"/>
      <c r="G32" s="255"/>
      <c r="H32" s="255"/>
      <c r="I32" s="7"/>
      <c r="J32" s="8"/>
    </row>
    <row r="33" spans="2:10" x14ac:dyDescent="0.25">
      <c r="B33" s="6"/>
      <c r="C33" s="7"/>
      <c r="D33" s="16"/>
      <c r="E33" s="16"/>
      <c r="F33" s="16"/>
      <c r="G33" s="16"/>
      <c r="H33" s="16"/>
      <c r="I33" s="7"/>
      <c r="J33" s="8"/>
    </row>
    <row r="34" spans="2:10" x14ac:dyDescent="0.25">
      <c r="B34" s="6"/>
      <c r="C34" s="7"/>
      <c r="D34" s="254" t="s">
        <v>21</v>
      </c>
      <c r="E34" s="255" t="s">
        <v>16</v>
      </c>
      <c r="F34" s="255"/>
      <c r="G34" s="255"/>
      <c r="H34" s="255"/>
      <c r="I34" s="7"/>
      <c r="J34" s="8"/>
    </row>
    <row r="35" spans="2:10" x14ac:dyDescent="0.25">
      <c r="B35" s="6"/>
      <c r="C35" s="7"/>
      <c r="D35" s="7"/>
      <c r="E35" s="7"/>
      <c r="F35" s="7"/>
      <c r="G35" s="7"/>
      <c r="H35" s="7"/>
      <c r="I35" s="7"/>
      <c r="J35" s="8"/>
    </row>
    <row r="36" spans="2:10" x14ac:dyDescent="0.25">
      <c r="B36" s="6"/>
      <c r="C36" s="7"/>
      <c r="D36" s="252" t="s">
        <v>22</v>
      </c>
      <c r="E36" s="253"/>
      <c r="F36" s="253"/>
      <c r="G36" s="253"/>
      <c r="H36" s="253"/>
      <c r="I36" s="7"/>
      <c r="J36" s="8"/>
    </row>
    <row r="37" spans="2:10" x14ac:dyDescent="0.25">
      <c r="B37" s="6"/>
      <c r="C37" s="7"/>
      <c r="D37" s="7"/>
      <c r="E37" s="7"/>
      <c r="F37" s="15"/>
      <c r="G37" s="7"/>
      <c r="H37" s="7"/>
      <c r="I37" s="7"/>
      <c r="J37" s="8"/>
    </row>
    <row r="38" spans="2:10" hidden="1" outlineLevel="1" x14ac:dyDescent="0.25">
      <c r="B38" s="6"/>
      <c r="C38" s="7"/>
      <c r="D38" s="252" t="s">
        <v>1757</v>
      </c>
      <c r="E38" s="253"/>
      <c r="F38" s="253"/>
      <c r="G38" s="253"/>
      <c r="H38" s="253"/>
      <c r="I38" s="7"/>
      <c r="J38" s="8"/>
    </row>
    <row r="39" spans="2:10" collapsed="1" x14ac:dyDescent="0.25">
      <c r="B39" s="6"/>
      <c r="C39" s="7"/>
      <c r="D39" s="154"/>
      <c r="E39" s="154"/>
      <c r="F39" s="154"/>
      <c r="G39" s="154"/>
      <c r="H39" s="154"/>
      <c r="I39" s="7"/>
      <c r="J39" s="8"/>
    </row>
    <row r="40" spans="2:10" ht="15.75" thickBot="1" x14ac:dyDescent="0.3">
      <c r="B40" s="18"/>
      <c r="C40" s="19"/>
      <c r="D40" s="19"/>
      <c r="E40" s="19"/>
      <c r="F40" s="19"/>
      <c r="G40" s="19"/>
      <c r="H40" s="19"/>
      <c r="I40" s="19"/>
      <c r="J40"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12"/>
  <sheetViews>
    <sheetView showGridLines="0" topLeftCell="A74" zoomScale="80" zoomScaleNormal="80" workbookViewId="0">
      <selection activeCell="B312" sqref="B312"/>
    </sheetView>
  </sheetViews>
  <sheetFormatPr defaultRowHeight="15" x14ac:dyDescent="0.25"/>
  <cols>
    <col min="1" max="1" width="67.28515625" customWidth="1"/>
    <col min="2" max="2" width="36.140625" customWidth="1"/>
    <col min="3" max="3" width="37.42578125" customWidth="1"/>
    <col min="4" max="4" width="36.140625" customWidth="1"/>
    <col min="5" max="5" width="19" bestFit="1" customWidth="1"/>
    <col min="6" max="6" width="12.28515625" bestFit="1" customWidth="1"/>
    <col min="257" max="257" width="67.28515625" customWidth="1"/>
    <col min="258" max="258" width="36.140625" customWidth="1"/>
    <col min="259" max="259" width="37.42578125" customWidth="1"/>
    <col min="260" max="260" width="36.140625" customWidth="1"/>
    <col min="261" max="261" width="19" bestFit="1" customWidth="1"/>
    <col min="262" max="262" width="12.28515625" bestFit="1" customWidth="1"/>
    <col min="513" max="513" width="67.28515625" customWidth="1"/>
    <col min="514" max="514" width="36.140625" customWidth="1"/>
    <col min="515" max="515" width="37.42578125" customWidth="1"/>
    <col min="516" max="516" width="36.140625" customWidth="1"/>
    <col min="517" max="517" width="19" bestFit="1" customWidth="1"/>
    <col min="518" max="518" width="12.28515625" bestFit="1" customWidth="1"/>
    <col min="769" max="769" width="67.28515625" customWidth="1"/>
    <col min="770" max="770" width="36.140625" customWidth="1"/>
    <col min="771" max="771" width="37.42578125" customWidth="1"/>
    <col min="772" max="772" width="36.140625" customWidth="1"/>
    <col min="773" max="773" width="19" bestFit="1" customWidth="1"/>
    <col min="774" max="774" width="12.28515625" bestFit="1" customWidth="1"/>
    <col min="1025" max="1025" width="67.28515625" customWidth="1"/>
    <col min="1026" max="1026" width="36.140625" customWidth="1"/>
    <col min="1027" max="1027" width="37.42578125" customWidth="1"/>
    <col min="1028" max="1028" width="36.140625" customWidth="1"/>
    <col min="1029" max="1029" width="19" bestFit="1" customWidth="1"/>
    <col min="1030" max="1030" width="12.28515625" bestFit="1" customWidth="1"/>
    <col min="1281" max="1281" width="67.28515625" customWidth="1"/>
    <col min="1282" max="1282" width="36.140625" customWidth="1"/>
    <col min="1283" max="1283" width="37.42578125" customWidth="1"/>
    <col min="1284" max="1284" width="36.140625" customWidth="1"/>
    <col min="1285" max="1285" width="19" bestFit="1" customWidth="1"/>
    <col min="1286" max="1286" width="12.28515625" bestFit="1" customWidth="1"/>
    <col min="1537" max="1537" width="67.28515625" customWidth="1"/>
    <col min="1538" max="1538" width="36.140625" customWidth="1"/>
    <col min="1539" max="1539" width="37.42578125" customWidth="1"/>
    <col min="1540" max="1540" width="36.140625" customWidth="1"/>
    <col min="1541" max="1541" width="19" bestFit="1" customWidth="1"/>
    <col min="1542" max="1542" width="12.28515625" bestFit="1" customWidth="1"/>
    <col min="1793" max="1793" width="67.28515625" customWidth="1"/>
    <col min="1794" max="1794" width="36.140625" customWidth="1"/>
    <col min="1795" max="1795" width="37.42578125" customWidth="1"/>
    <col min="1796" max="1796" width="36.140625" customWidth="1"/>
    <col min="1797" max="1797" width="19" bestFit="1" customWidth="1"/>
    <col min="1798" max="1798" width="12.28515625" bestFit="1" customWidth="1"/>
    <col min="2049" max="2049" width="67.28515625" customWidth="1"/>
    <col min="2050" max="2050" width="36.140625" customWidth="1"/>
    <col min="2051" max="2051" width="37.42578125" customWidth="1"/>
    <col min="2052" max="2052" width="36.140625" customWidth="1"/>
    <col min="2053" max="2053" width="19" bestFit="1" customWidth="1"/>
    <col min="2054" max="2054" width="12.28515625" bestFit="1" customWidth="1"/>
    <col min="2305" max="2305" width="67.28515625" customWidth="1"/>
    <col min="2306" max="2306" width="36.140625" customWidth="1"/>
    <col min="2307" max="2307" width="37.42578125" customWidth="1"/>
    <col min="2308" max="2308" width="36.140625" customWidth="1"/>
    <col min="2309" max="2309" width="19" bestFit="1" customWidth="1"/>
    <col min="2310" max="2310" width="12.28515625" bestFit="1" customWidth="1"/>
    <col min="2561" max="2561" width="67.28515625" customWidth="1"/>
    <col min="2562" max="2562" width="36.140625" customWidth="1"/>
    <col min="2563" max="2563" width="37.42578125" customWidth="1"/>
    <col min="2564" max="2564" width="36.140625" customWidth="1"/>
    <col min="2565" max="2565" width="19" bestFit="1" customWidth="1"/>
    <col min="2566" max="2566" width="12.28515625" bestFit="1" customWidth="1"/>
    <col min="2817" max="2817" width="67.28515625" customWidth="1"/>
    <col min="2818" max="2818" width="36.140625" customWidth="1"/>
    <col min="2819" max="2819" width="37.42578125" customWidth="1"/>
    <col min="2820" max="2820" width="36.140625" customWidth="1"/>
    <col min="2821" max="2821" width="19" bestFit="1" customWidth="1"/>
    <col min="2822" max="2822" width="12.28515625" bestFit="1" customWidth="1"/>
    <col min="3073" max="3073" width="67.28515625" customWidth="1"/>
    <col min="3074" max="3074" width="36.140625" customWidth="1"/>
    <col min="3075" max="3075" width="37.42578125" customWidth="1"/>
    <col min="3076" max="3076" width="36.140625" customWidth="1"/>
    <col min="3077" max="3077" width="19" bestFit="1" customWidth="1"/>
    <col min="3078" max="3078" width="12.28515625" bestFit="1" customWidth="1"/>
    <col min="3329" max="3329" width="67.28515625" customWidth="1"/>
    <col min="3330" max="3330" width="36.140625" customWidth="1"/>
    <col min="3331" max="3331" width="37.42578125" customWidth="1"/>
    <col min="3332" max="3332" width="36.140625" customWidth="1"/>
    <col min="3333" max="3333" width="19" bestFit="1" customWidth="1"/>
    <col min="3334" max="3334" width="12.28515625" bestFit="1" customWidth="1"/>
    <col min="3585" max="3585" width="67.28515625" customWidth="1"/>
    <col min="3586" max="3586" width="36.140625" customWidth="1"/>
    <col min="3587" max="3587" width="37.42578125" customWidth="1"/>
    <col min="3588" max="3588" width="36.140625" customWidth="1"/>
    <col min="3589" max="3589" width="19" bestFit="1" customWidth="1"/>
    <col min="3590" max="3590" width="12.28515625" bestFit="1" customWidth="1"/>
    <col min="3841" max="3841" width="67.28515625" customWidth="1"/>
    <col min="3842" max="3842" width="36.140625" customWidth="1"/>
    <col min="3843" max="3843" width="37.42578125" customWidth="1"/>
    <col min="3844" max="3844" width="36.140625" customWidth="1"/>
    <col min="3845" max="3845" width="19" bestFit="1" customWidth="1"/>
    <col min="3846" max="3846" width="12.28515625" bestFit="1" customWidth="1"/>
    <col min="4097" max="4097" width="67.28515625" customWidth="1"/>
    <col min="4098" max="4098" width="36.140625" customWidth="1"/>
    <col min="4099" max="4099" width="37.42578125" customWidth="1"/>
    <col min="4100" max="4100" width="36.140625" customWidth="1"/>
    <col min="4101" max="4101" width="19" bestFit="1" customWidth="1"/>
    <col min="4102" max="4102" width="12.28515625" bestFit="1" customWidth="1"/>
    <col min="4353" max="4353" width="67.28515625" customWidth="1"/>
    <col min="4354" max="4354" width="36.140625" customWidth="1"/>
    <col min="4355" max="4355" width="37.42578125" customWidth="1"/>
    <col min="4356" max="4356" width="36.140625" customWidth="1"/>
    <col min="4357" max="4357" width="19" bestFit="1" customWidth="1"/>
    <col min="4358" max="4358" width="12.28515625" bestFit="1" customWidth="1"/>
    <col min="4609" max="4609" width="67.28515625" customWidth="1"/>
    <col min="4610" max="4610" width="36.140625" customWidth="1"/>
    <col min="4611" max="4611" width="37.42578125" customWidth="1"/>
    <col min="4612" max="4612" width="36.140625" customWidth="1"/>
    <col min="4613" max="4613" width="19" bestFit="1" customWidth="1"/>
    <col min="4614" max="4614" width="12.28515625" bestFit="1" customWidth="1"/>
    <col min="4865" max="4865" width="67.28515625" customWidth="1"/>
    <col min="4866" max="4866" width="36.140625" customWidth="1"/>
    <col min="4867" max="4867" width="37.42578125" customWidth="1"/>
    <col min="4868" max="4868" width="36.140625" customWidth="1"/>
    <col min="4869" max="4869" width="19" bestFit="1" customWidth="1"/>
    <col min="4870" max="4870" width="12.28515625" bestFit="1" customWidth="1"/>
    <col min="5121" max="5121" width="67.28515625" customWidth="1"/>
    <col min="5122" max="5122" width="36.140625" customWidth="1"/>
    <col min="5123" max="5123" width="37.42578125" customWidth="1"/>
    <col min="5124" max="5124" width="36.140625" customWidth="1"/>
    <col min="5125" max="5125" width="19" bestFit="1" customWidth="1"/>
    <col min="5126" max="5126" width="12.28515625" bestFit="1" customWidth="1"/>
    <col min="5377" max="5377" width="67.28515625" customWidth="1"/>
    <col min="5378" max="5378" width="36.140625" customWidth="1"/>
    <col min="5379" max="5379" width="37.42578125" customWidth="1"/>
    <col min="5380" max="5380" width="36.140625" customWidth="1"/>
    <col min="5381" max="5381" width="19" bestFit="1" customWidth="1"/>
    <col min="5382" max="5382" width="12.28515625" bestFit="1" customWidth="1"/>
    <col min="5633" max="5633" width="67.28515625" customWidth="1"/>
    <col min="5634" max="5634" width="36.140625" customWidth="1"/>
    <col min="5635" max="5635" width="37.42578125" customWidth="1"/>
    <col min="5636" max="5636" width="36.140625" customWidth="1"/>
    <col min="5637" max="5637" width="19" bestFit="1" customWidth="1"/>
    <col min="5638" max="5638" width="12.28515625" bestFit="1" customWidth="1"/>
    <col min="5889" max="5889" width="67.28515625" customWidth="1"/>
    <col min="5890" max="5890" width="36.140625" customWidth="1"/>
    <col min="5891" max="5891" width="37.42578125" customWidth="1"/>
    <col min="5892" max="5892" width="36.140625" customWidth="1"/>
    <col min="5893" max="5893" width="19" bestFit="1" customWidth="1"/>
    <col min="5894" max="5894" width="12.28515625" bestFit="1" customWidth="1"/>
    <col min="6145" max="6145" width="67.28515625" customWidth="1"/>
    <col min="6146" max="6146" width="36.140625" customWidth="1"/>
    <col min="6147" max="6147" width="37.42578125" customWidth="1"/>
    <col min="6148" max="6148" width="36.140625" customWidth="1"/>
    <col min="6149" max="6149" width="19" bestFit="1" customWidth="1"/>
    <col min="6150" max="6150" width="12.28515625" bestFit="1" customWidth="1"/>
    <col min="6401" max="6401" width="67.28515625" customWidth="1"/>
    <col min="6402" max="6402" width="36.140625" customWidth="1"/>
    <col min="6403" max="6403" width="37.42578125" customWidth="1"/>
    <col min="6404" max="6404" width="36.140625" customWidth="1"/>
    <col min="6405" max="6405" width="19" bestFit="1" customWidth="1"/>
    <col min="6406" max="6406" width="12.28515625" bestFit="1" customWidth="1"/>
    <col min="6657" max="6657" width="67.28515625" customWidth="1"/>
    <col min="6658" max="6658" width="36.140625" customWidth="1"/>
    <col min="6659" max="6659" width="37.42578125" customWidth="1"/>
    <col min="6660" max="6660" width="36.140625" customWidth="1"/>
    <col min="6661" max="6661" width="19" bestFit="1" customWidth="1"/>
    <col min="6662" max="6662" width="12.28515625" bestFit="1" customWidth="1"/>
    <col min="6913" max="6913" width="67.28515625" customWidth="1"/>
    <col min="6914" max="6914" width="36.140625" customWidth="1"/>
    <col min="6915" max="6915" width="37.42578125" customWidth="1"/>
    <col min="6916" max="6916" width="36.140625" customWidth="1"/>
    <col min="6917" max="6917" width="19" bestFit="1" customWidth="1"/>
    <col min="6918" max="6918" width="12.28515625" bestFit="1" customWidth="1"/>
    <col min="7169" max="7169" width="67.28515625" customWidth="1"/>
    <col min="7170" max="7170" width="36.140625" customWidth="1"/>
    <col min="7171" max="7171" width="37.42578125" customWidth="1"/>
    <col min="7172" max="7172" width="36.140625" customWidth="1"/>
    <col min="7173" max="7173" width="19" bestFit="1" customWidth="1"/>
    <col min="7174" max="7174" width="12.28515625" bestFit="1" customWidth="1"/>
    <col min="7425" max="7425" width="67.28515625" customWidth="1"/>
    <col min="7426" max="7426" width="36.140625" customWidth="1"/>
    <col min="7427" max="7427" width="37.42578125" customWidth="1"/>
    <col min="7428" max="7428" width="36.140625" customWidth="1"/>
    <col min="7429" max="7429" width="19" bestFit="1" customWidth="1"/>
    <col min="7430" max="7430" width="12.28515625" bestFit="1" customWidth="1"/>
    <col min="7681" max="7681" width="67.28515625" customWidth="1"/>
    <col min="7682" max="7682" width="36.140625" customWidth="1"/>
    <col min="7683" max="7683" width="37.42578125" customWidth="1"/>
    <col min="7684" max="7684" width="36.140625" customWidth="1"/>
    <col min="7685" max="7685" width="19" bestFit="1" customWidth="1"/>
    <col min="7686" max="7686" width="12.28515625" bestFit="1" customWidth="1"/>
    <col min="7937" max="7937" width="67.28515625" customWidth="1"/>
    <col min="7938" max="7938" width="36.140625" customWidth="1"/>
    <col min="7939" max="7939" width="37.42578125" customWidth="1"/>
    <col min="7940" max="7940" width="36.140625" customWidth="1"/>
    <col min="7941" max="7941" width="19" bestFit="1" customWidth="1"/>
    <col min="7942" max="7942" width="12.28515625" bestFit="1" customWidth="1"/>
    <col min="8193" max="8193" width="67.28515625" customWidth="1"/>
    <col min="8194" max="8194" width="36.140625" customWidth="1"/>
    <col min="8195" max="8195" width="37.42578125" customWidth="1"/>
    <col min="8196" max="8196" width="36.140625" customWidth="1"/>
    <col min="8197" max="8197" width="19" bestFit="1" customWidth="1"/>
    <col min="8198" max="8198" width="12.28515625" bestFit="1" customWidth="1"/>
    <col min="8449" max="8449" width="67.28515625" customWidth="1"/>
    <col min="8450" max="8450" width="36.140625" customWidth="1"/>
    <col min="8451" max="8451" width="37.42578125" customWidth="1"/>
    <col min="8452" max="8452" width="36.140625" customWidth="1"/>
    <col min="8453" max="8453" width="19" bestFit="1" customWidth="1"/>
    <col min="8454" max="8454" width="12.28515625" bestFit="1" customWidth="1"/>
    <col min="8705" max="8705" width="67.28515625" customWidth="1"/>
    <col min="8706" max="8706" width="36.140625" customWidth="1"/>
    <col min="8707" max="8707" width="37.42578125" customWidth="1"/>
    <col min="8708" max="8708" width="36.140625" customWidth="1"/>
    <col min="8709" max="8709" width="19" bestFit="1" customWidth="1"/>
    <col min="8710" max="8710" width="12.28515625" bestFit="1" customWidth="1"/>
    <col min="8961" max="8961" width="67.28515625" customWidth="1"/>
    <col min="8962" max="8962" width="36.140625" customWidth="1"/>
    <col min="8963" max="8963" width="37.42578125" customWidth="1"/>
    <col min="8964" max="8964" width="36.140625" customWidth="1"/>
    <col min="8965" max="8965" width="19" bestFit="1" customWidth="1"/>
    <col min="8966" max="8966" width="12.28515625" bestFit="1" customWidth="1"/>
    <col min="9217" max="9217" width="67.28515625" customWidth="1"/>
    <col min="9218" max="9218" width="36.140625" customWidth="1"/>
    <col min="9219" max="9219" width="37.42578125" customWidth="1"/>
    <col min="9220" max="9220" width="36.140625" customWidth="1"/>
    <col min="9221" max="9221" width="19" bestFit="1" customWidth="1"/>
    <col min="9222" max="9222" width="12.28515625" bestFit="1" customWidth="1"/>
    <col min="9473" max="9473" width="67.28515625" customWidth="1"/>
    <col min="9474" max="9474" width="36.140625" customWidth="1"/>
    <col min="9475" max="9475" width="37.42578125" customWidth="1"/>
    <col min="9476" max="9476" width="36.140625" customWidth="1"/>
    <col min="9477" max="9477" width="19" bestFit="1" customWidth="1"/>
    <col min="9478" max="9478" width="12.28515625" bestFit="1" customWidth="1"/>
    <col min="9729" max="9729" width="67.28515625" customWidth="1"/>
    <col min="9730" max="9730" width="36.140625" customWidth="1"/>
    <col min="9731" max="9731" width="37.42578125" customWidth="1"/>
    <col min="9732" max="9732" width="36.140625" customWidth="1"/>
    <col min="9733" max="9733" width="19" bestFit="1" customWidth="1"/>
    <col min="9734" max="9734" width="12.28515625" bestFit="1" customWidth="1"/>
    <col min="9985" max="9985" width="67.28515625" customWidth="1"/>
    <col min="9986" max="9986" width="36.140625" customWidth="1"/>
    <col min="9987" max="9987" width="37.42578125" customWidth="1"/>
    <col min="9988" max="9988" width="36.140625" customWidth="1"/>
    <col min="9989" max="9989" width="19" bestFit="1" customWidth="1"/>
    <col min="9990" max="9990" width="12.28515625" bestFit="1" customWidth="1"/>
    <col min="10241" max="10241" width="67.28515625" customWidth="1"/>
    <col min="10242" max="10242" width="36.140625" customWidth="1"/>
    <col min="10243" max="10243" width="37.42578125" customWidth="1"/>
    <col min="10244" max="10244" width="36.140625" customWidth="1"/>
    <col min="10245" max="10245" width="19" bestFit="1" customWidth="1"/>
    <col min="10246" max="10246" width="12.28515625" bestFit="1" customWidth="1"/>
    <col min="10497" max="10497" width="67.28515625" customWidth="1"/>
    <col min="10498" max="10498" width="36.140625" customWidth="1"/>
    <col min="10499" max="10499" width="37.42578125" customWidth="1"/>
    <col min="10500" max="10500" width="36.140625" customWidth="1"/>
    <col min="10501" max="10501" width="19" bestFit="1" customWidth="1"/>
    <col min="10502" max="10502" width="12.28515625" bestFit="1" customWidth="1"/>
    <col min="10753" max="10753" width="67.28515625" customWidth="1"/>
    <col min="10754" max="10754" width="36.140625" customWidth="1"/>
    <col min="10755" max="10755" width="37.42578125" customWidth="1"/>
    <col min="10756" max="10756" width="36.140625" customWidth="1"/>
    <col min="10757" max="10757" width="19" bestFit="1" customWidth="1"/>
    <col min="10758" max="10758" width="12.28515625" bestFit="1" customWidth="1"/>
    <col min="11009" max="11009" width="67.28515625" customWidth="1"/>
    <col min="11010" max="11010" width="36.140625" customWidth="1"/>
    <col min="11011" max="11011" width="37.42578125" customWidth="1"/>
    <col min="11012" max="11012" width="36.140625" customWidth="1"/>
    <col min="11013" max="11013" width="19" bestFit="1" customWidth="1"/>
    <col min="11014" max="11014" width="12.28515625" bestFit="1" customWidth="1"/>
    <col min="11265" max="11265" width="67.28515625" customWidth="1"/>
    <col min="11266" max="11266" width="36.140625" customWidth="1"/>
    <col min="11267" max="11267" width="37.42578125" customWidth="1"/>
    <col min="11268" max="11268" width="36.140625" customWidth="1"/>
    <col min="11269" max="11269" width="19" bestFit="1" customWidth="1"/>
    <col min="11270" max="11270" width="12.28515625" bestFit="1" customWidth="1"/>
    <col min="11521" max="11521" width="67.28515625" customWidth="1"/>
    <col min="11522" max="11522" width="36.140625" customWidth="1"/>
    <col min="11523" max="11523" width="37.42578125" customWidth="1"/>
    <col min="11524" max="11524" width="36.140625" customWidth="1"/>
    <col min="11525" max="11525" width="19" bestFit="1" customWidth="1"/>
    <col min="11526" max="11526" width="12.28515625" bestFit="1" customWidth="1"/>
    <col min="11777" max="11777" width="67.28515625" customWidth="1"/>
    <col min="11778" max="11778" width="36.140625" customWidth="1"/>
    <col min="11779" max="11779" width="37.42578125" customWidth="1"/>
    <col min="11780" max="11780" width="36.140625" customWidth="1"/>
    <col min="11781" max="11781" width="19" bestFit="1" customWidth="1"/>
    <col min="11782" max="11782" width="12.28515625" bestFit="1" customWidth="1"/>
    <col min="12033" max="12033" width="67.28515625" customWidth="1"/>
    <col min="12034" max="12034" width="36.140625" customWidth="1"/>
    <col min="12035" max="12035" width="37.42578125" customWidth="1"/>
    <col min="12036" max="12036" width="36.140625" customWidth="1"/>
    <col min="12037" max="12037" width="19" bestFit="1" customWidth="1"/>
    <col min="12038" max="12038" width="12.28515625" bestFit="1" customWidth="1"/>
    <col min="12289" max="12289" width="67.28515625" customWidth="1"/>
    <col min="12290" max="12290" width="36.140625" customWidth="1"/>
    <col min="12291" max="12291" width="37.42578125" customWidth="1"/>
    <col min="12292" max="12292" width="36.140625" customWidth="1"/>
    <col min="12293" max="12293" width="19" bestFit="1" customWidth="1"/>
    <col min="12294" max="12294" width="12.28515625" bestFit="1" customWidth="1"/>
    <col min="12545" max="12545" width="67.28515625" customWidth="1"/>
    <col min="12546" max="12546" width="36.140625" customWidth="1"/>
    <col min="12547" max="12547" width="37.42578125" customWidth="1"/>
    <col min="12548" max="12548" width="36.140625" customWidth="1"/>
    <col min="12549" max="12549" width="19" bestFit="1" customWidth="1"/>
    <col min="12550" max="12550" width="12.28515625" bestFit="1" customWidth="1"/>
    <col min="12801" max="12801" width="67.28515625" customWidth="1"/>
    <col min="12802" max="12802" width="36.140625" customWidth="1"/>
    <col min="12803" max="12803" width="37.42578125" customWidth="1"/>
    <col min="12804" max="12804" width="36.140625" customWidth="1"/>
    <col min="12805" max="12805" width="19" bestFit="1" customWidth="1"/>
    <col min="12806" max="12806" width="12.28515625" bestFit="1" customWidth="1"/>
    <col min="13057" max="13057" width="67.28515625" customWidth="1"/>
    <col min="13058" max="13058" width="36.140625" customWidth="1"/>
    <col min="13059" max="13059" width="37.42578125" customWidth="1"/>
    <col min="13060" max="13060" width="36.140625" customWidth="1"/>
    <col min="13061" max="13061" width="19" bestFit="1" customWidth="1"/>
    <col min="13062" max="13062" width="12.28515625" bestFit="1" customWidth="1"/>
    <col min="13313" max="13313" width="67.28515625" customWidth="1"/>
    <col min="13314" max="13314" width="36.140625" customWidth="1"/>
    <col min="13315" max="13315" width="37.42578125" customWidth="1"/>
    <col min="13316" max="13316" width="36.140625" customWidth="1"/>
    <col min="13317" max="13317" width="19" bestFit="1" customWidth="1"/>
    <col min="13318" max="13318" width="12.28515625" bestFit="1" customWidth="1"/>
    <col min="13569" max="13569" width="67.28515625" customWidth="1"/>
    <col min="13570" max="13570" width="36.140625" customWidth="1"/>
    <col min="13571" max="13571" width="37.42578125" customWidth="1"/>
    <col min="13572" max="13572" width="36.140625" customWidth="1"/>
    <col min="13573" max="13573" width="19" bestFit="1" customWidth="1"/>
    <col min="13574" max="13574" width="12.28515625" bestFit="1" customWidth="1"/>
    <col min="13825" max="13825" width="67.28515625" customWidth="1"/>
    <col min="13826" max="13826" width="36.140625" customWidth="1"/>
    <col min="13827" max="13827" width="37.42578125" customWidth="1"/>
    <col min="13828" max="13828" width="36.140625" customWidth="1"/>
    <col min="13829" max="13829" width="19" bestFit="1" customWidth="1"/>
    <col min="13830" max="13830" width="12.28515625" bestFit="1" customWidth="1"/>
    <col min="14081" max="14081" width="67.28515625" customWidth="1"/>
    <col min="14082" max="14082" width="36.140625" customWidth="1"/>
    <col min="14083" max="14083" width="37.42578125" customWidth="1"/>
    <col min="14084" max="14084" width="36.140625" customWidth="1"/>
    <col min="14085" max="14085" width="19" bestFit="1" customWidth="1"/>
    <col min="14086" max="14086" width="12.28515625" bestFit="1" customWidth="1"/>
    <col min="14337" max="14337" width="67.28515625" customWidth="1"/>
    <col min="14338" max="14338" width="36.140625" customWidth="1"/>
    <col min="14339" max="14339" width="37.42578125" customWidth="1"/>
    <col min="14340" max="14340" width="36.140625" customWidth="1"/>
    <col min="14341" max="14341" width="19" bestFit="1" customWidth="1"/>
    <col min="14342" max="14342" width="12.28515625" bestFit="1" customWidth="1"/>
    <col min="14593" max="14593" width="67.28515625" customWidth="1"/>
    <col min="14594" max="14594" width="36.140625" customWidth="1"/>
    <col min="14595" max="14595" width="37.42578125" customWidth="1"/>
    <col min="14596" max="14596" width="36.140625" customWidth="1"/>
    <col min="14597" max="14597" width="19" bestFit="1" customWidth="1"/>
    <col min="14598" max="14598" width="12.28515625" bestFit="1" customWidth="1"/>
    <col min="14849" max="14849" width="67.28515625" customWidth="1"/>
    <col min="14850" max="14850" width="36.140625" customWidth="1"/>
    <col min="14851" max="14851" width="37.42578125" customWidth="1"/>
    <col min="14852" max="14852" width="36.140625" customWidth="1"/>
    <col min="14853" max="14853" width="19" bestFit="1" customWidth="1"/>
    <col min="14854" max="14854" width="12.28515625" bestFit="1" customWidth="1"/>
    <col min="15105" max="15105" width="67.28515625" customWidth="1"/>
    <col min="15106" max="15106" width="36.140625" customWidth="1"/>
    <col min="15107" max="15107" width="37.42578125" customWidth="1"/>
    <col min="15108" max="15108" width="36.140625" customWidth="1"/>
    <col min="15109" max="15109" width="19" bestFit="1" customWidth="1"/>
    <col min="15110" max="15110" width="12.28515625" bestFit="1" customWidth="1"/>
    <col min="15361" max="15361" width="67.28515625" customWidth="1"/>
    <col min="15362" max="15362" width="36.140625" customWidth="1"/>
    <col min="15363" max="15363" width="37.42578125" customWidth="1"/>
    <col min="15364" max="15364" width="36.140625" customWidth="1"/>
    <col min="15365" max="15365" width="19" bestFit="1" customWidth="1"/>
    <col min="15366" max="15366" width="12.28515625" bestFit="1" customWidth="1"/>
    <col min="15617" max="15617" width="67.28515625" customWidth="1"/>
    <col min="15618" max="15618" width="36.140625" customWidth="1"/>
    <col min="15619" max="15619" width="37.42578125" customWidth="1"/>
    <col min="15620" max="15620" width="36.140625" customWidth="1"/>
    <col min="15621" max="15621" width="19" bestFit="1" customWidth="1"/>
    <col min="15622" max="15622" width="12.28515625" bestFit="1" customWidth="1"/>
    <col min="15873" max="15873" width="67.28515625" customWidth="1"/>
    <col min="15874" max="15874" width="36.140625" customWidth="1"/>
    <col min="15875" max="15875" width="37.42578125" customWidth="1"/>
    <col min="15876" max="15876" width="36.140625" customWidth="1"/>
    <col min="15877" max="15877" width="19" bestFit="1" customWidth="1"/>
    <col min="15878" max="15878" width="12.28515625" bestFit="1" customWidth="1"/>
    <col min="16129" max="16129" width="67.28515625" customWidth="1"/>
    <col min="16130" max="16130" width="36.140625" customWidth="1"/>
    <col min="16131" max="16131" width="37.42578125" customWidth="1"/>
    <col min="16132" max="16132" width="36.140625" customWidth="1"/>
    <col min="16133" max="16133" width="19" bestFit="1" customWidth="1"/>
    <col min="16134" max="16134" width="12.28515625" bestFit="1" customWidth="1"/>
  </cols>
  <sheetData>
    <row r="1" spans="1:4" x14ac:dyDescent="0.25">
      <c r="A1" s="274"/>
    </row>
    <row r="2" spans="1:4" x14ac:dyDescent="0.25">
      <c r="A2" s="274"/>
    </row>
    <row r="3" spans="1:4" x14ac:dyDescent="0.25">
      <c r="A3" s="274"/>
    </row>
    <row r="4" spans="1:4" x14ac:dyDescent="0.25">
      <c r="A4" s="1"/>
    </row>
    <row r="5" spans="1:4" x14ac:dyDescent="0.25">
      <c r="A5" s="1"/>
    </row>
    <row r="6" spans="1:4" ht="18.75" x14ac:dyDescent="0.3">
      <c r="A6" s="155" t="s">
        <v>1760</v>
      </c>
    </row>
    <row r="7" spans="1:4" x14ac:dyDescent="0.25">
      <c r="C7" s="156"/>
    </row>
    <row r="8" spans="1:4" ht="15.75" x14ac:dyDescent="0.25">
      <c r="A8" s="157" t="s">
        <v>1761</v>
      </c>
    </row>
    <row r="10" spans="1:4" ht="34.5" customHeight="1" x14ac:dyDescent="0.25">
      <c r="A10" s="158" t="s">
        <v>1762</v>
      </c>
      <c r="B10" s="159" t="s">
        <v>1763</v>
      </c>
      <c r="C10" s="159" t="s">
        <v>1763</v>
      </c>
      <c r="D10" s="159" t="s">
        <v>1763</v>
      </c>
    </row>
    <row r="11" spans="1:4" ht="36" customHeight="1" x14ac:dyDescent="0.25">
      <c r="A11" s="160" t="s">
        <v>1764</v>
      </c>
      <c r="B11" s="161" t="s">
        <v>2048</v>
      </c>
      <c r="C11" s="161" t="s">
        <v>1765</v>
      </c>
      <c r="D11" s="161" t="s">
        <v>1766</v>
      </c>
    </row>
    <row r="12" spans="1:4" x14ac:dyDescent="0.25">
      <c r="A12" s="162" t="s">
        <v>1767</v>
      </c>
      <c r="B12" s="163">
        <v>55687266</v>
      </c>
      <c r="C12" s="164">
        <v>52992004</v>
      </c>
      <c r="D12" s="164">
        <v>51373177</v>
      </c>
    </row>
    <row r="13" spans="1:4" ht="21.75" customHeight="1" x14ac:dyDescent="0.25">
      <c r="A13" s="162" t="s">
        <v>1768</v>
      </c>
      <c r="B13" s="165">
        <v>1992869.9033099941</v>
      </c>
      <c r="C13" s="166" t="s">
        <v>1769</v>
      </c>
      <c r="D13" s="165" t="s">
        <v>1769</v>
      </c>
    </row>
    <row r="14" spans="1:4" ht="21" customHeight="1" x14ac:dyDescent="0.25">
      <c r="A14" s="162" t="s">
        <v>1770</v>
      </c>
      <c r="B14" s="166" t="s">
        <v>1769</v>
      </c>
      <c r="C14" s="165">
        <v>1030577.704</v>
      </c>
      <c r="D14" s="165">
        <v>2257165</v>
      </c>
    </row>
    <row r="15" spans="1:4" x14ac:dyDescent="0.25">
      <c r="A15" s="162" t="s">
        <v>1771</v>
      </c>
      <c r="B15" s="167">
        <v>0.11744107141002054</v>
      </c>
      <c r="C15" s="168">
        <v>0.11411854077378247</v>
      </c>
      <c r="D15" s="168">
        <v>0.11376936911921022</v>
      </c>
    </row>
    <row r="16" spans="1:4" x14ac:dyDescent="0.25">
      <c r="A16" s="162" t="s">
        <v>1772</v>
      </c>
      <c r="B16" s="165">
        <v>876762</v>
      </c>
      <c r="C16" s="169">
        <v>876762</v>
      </c>
      <c r="D16" s="169">
        <v>876762</v>
      </c>
    </row>
    <row r="17" spans="1:5" x14ac:dyDescent="0.25">
      <c r="A17" s="170" t="s">
        <v>1773</v>
      </c>
      <c r="B17" s="165">
        <v>41184719</v>
      </c>
      <c r="C17" s="169">
        <v>39892679</v>
      </c>
      <c r="D17" s="169">
        <v>38999585</v>
      </c>
      <c r="E17" s="171"/>
    </row>
    <row r="18" spans="1:5" x14ac:dyDescent="0.25">
      <c r="A18" s="170" t="s">
        <v>127</v>
      </c>
      <c r="B18" s="165">
        <v>6200000</v>
      </c>
      <c r="C18" s="169">
        <v>4700000</v>
      </c>
      <c r="D18" s="169">
        <v>3200000</v>
      </c>
      <c r="E18" s="171"/>
    </row>
    <row r="19" spans="1:5" ht="36" customHeight="1" x14ac:dyDescent="0.25">
      <c r="A19" s="160" t="s">
        <v>1774</v>
      </c>
      <c r="B19" s="161" t="str">
        <f>+B11</f>
        <v>30 June 2017</v>
      </c>
      <c r="C19" s="161" t="s">
        <v>1765</v>
      </c>
      <c r="D19" s="161" t="s">
        <v>1766</v>
      </c>
    </row>
    <row r="20" spans="1:5" x14ac:dyDescent="0.25">
      <c r="A20" s="172" t="s">
        <v>1775</v>
      </c>
      <c r="B20" s="173"/>
      <c r="C20" s="173"/>
      <c r="D20" s="173"/>
    </row>
    <row r="21" spans="1:5" x14ac:dyDescent="0.25">
      <c r="A21" s="174" t="s">
        <v>1776</v>
      </c>
      <c r="B21" s="173"/>
      <c r="C21" s="173"/>
      <c r="D21" s="173"/>
    </row>
    <row r="22" spans="1:5" ht="21" customHeight="1" x14ac:dyDescent="0.25">
      <c r="A22" s="175" t="s">
        <v>1777</v>
      </c>
      <c r="B22" s="165">
        <f>+B18</f>
        <v>6200000</v>
      </c>
      <c r="C22" s="169">
        <v>4700000</v>
      </c>
      <c r="D22" s="169">
        <v>3200000</v>
      </c>
    </row>
    <row r="23" spans="1:5" ht="18.75" customHeight="1" x14ac:dyDescent="0.25">
      <c r="A23" s="175" t="s">
        <v>1778</v>
      </c>
      <c r="B23" s="165">
        <v>0</v>
      </c>
      <c r="C23" s="169">
        <v>0</v>
      </c>
      <c r="D23" s="169">
        <v>0</v>
      </c>
    </row>
    <row r="24" spans="1:5" ht="18.75" customHeight="1" x14ac:dyDescent="0.25">
      <c r="A24" s="176" t="s">
        <v>1779</v>
      </c>
      <c r="B24" s="177"/>
      <c r="C24" s="173"/>
      <c r="D24" s="173"/>
    </row>
    <row r="25" spans="1:5" ht="18" customHeight="1" x14ac:dyDescent="0.25">
      <c r="A25" s="175" t="s">
        <v>1780</v>
      </c>
      <c r="B25" s="163">
        <v>3200000</v>
      </c>
      <c r="C25" s="164">
        <v>3200000</v>
      </c>
      <c r="D25" s="169">
        <v>3200000</v>
      </c>
    </row>
    <row r="26" spans="1:5" x14ac:dyDescent="0.25">
      <c r="A26" s="175" t="s">
        <v>159</v>
      </c>
      <c r="B26" s="163">
        <f>1500000+750000+750000</f>
        <v>3000000</v>
      </c>
      <c r="C26" s="164">
        <v>1500000</v>
      </c>
      <c r="D26" s="164">
        <v>0</v>
      </c>
    </row>
    <row r="27" spans="1:5" x14ac:dyDescent="0.25">
      <c r="A27" s="176" t="s">
        <v>1781</v>
      </c>
      <c r="B27" s="178"/>
      <c r="C27" s="179"/>
      <c r="D27" s="179"/>
    </row>
    <row r="28" spans="1:5" x14ac:dyDescent="0.25">
      <c r="A28" s="180" t="s">
        <v>1782</v>
      </c>
      <c r="B28" s="165">
        <f>+B18</f>
        <v>6200000</v>
      </c>
      <c r="C28" s="169">
        <v>4700000</v>
      </c>
      <c r="D28" s="169">
        <v>3200000</v>
      </c>
    </row>
    <row r="29" spans="1:5" x14ac:dyDescent="0.25">
      <c r="A29" s="180" t="s">
        <v>1783</v>
      </c>
      <c r="B29" s="165">
        <v>0</v>
      </c>
      <c r="C29" s="169">
        <v>0</v>
      </c>
      <c r="D29" s="169">
        <v>0</v>
      </c>
    </row>
    <row r="30" spans="1:5" x14ac:dyDescent="0.25">
      <c r="A30" s="180" t="s">
        <v>1784</v>
      </c>
      <c r="B30" s="165">
        <v>0</v>
      </c>
      <c r="C30" s="169">
        <v>0</v>
      </c>
      <c r="D30" s="169">
        <v>0</v>
      </c>
    </row>
    <row r="31" spans="1:5" x14ac:dyDescent="0.25">
      <c r="A31" s="180" t="s">
        <v>1785</v>
      </c>
      <c r="B31" s="165">
        <v>0</v>
      </c>
      <c r="C31" s="169">
        <v>0</v>
      </c>
      <c r="D31" s="169">
        <v>0</v>
      </c>
    </row>
    <row r="32" spans="1:5" x14ac:dyDescent="0.25">
      <c r="A32" s="176" t="s">
        <v>1786</v>
      </c>
      <c r="B32" s="232"/>
      <c r="C32" s="179"/>
      <c r="D32" s="179"/>
    </row>
    <row r="33" spans="1:7" x14ac:dyDescent="0.25">
      <c r="A33" s="175" t="s">
        <v>1787</v>
      </c>
      <c r="B33" s="165">
        <v>0</v>
      </c>
      <c r="C33" s="169">
        <v>0</v>
      </c>
      <c r="D33" s="169">
        <v>0</v>
      </c>
    </row>
    <row r="34" spans="1:7" x14ac:dyDescent="0.25">
      <c r="A34" s="175" t="s">
        <v>1788</v>
      </c>
      <c r="B34" s="165">
        <f>+B28</f>
        <v>6200000</v>
      </c>
      <c r="C34" s="169">
        <v>4700000</v>
      </c>
      <c r="D34" s="169">
        <v>3200000</v>
      </c>
    </row>
    <row r="35" spans="1:7" x14ac:dyDescent="0.25">
      <c r="A35" s="176" t="s">
        <v>1789</v>
      </c>
      <c r="B35" s="232"/>
      <c r="C35" s="179"/>
      <c r="D35" s="179"/>
    </row>
    <row r="36" spans="1:7" x14ac:dyDescent="0.25">
      <c r="A36" s="180" t="s">
        <v>1790</v>
      </c>
      <c r="B36" s="165">
        <v>1200000</v>
      </c>
      <c r="C36" s="169">
        <v>1200000</v>
      </c>
      <c r="D36" s="169">
        <v>0</v>
      </c>
    </row>
    <row r="37" spans="1:7" x14ac:dyDescent="0.25">
      <c r="A37" s="180" t="s">
        <v>1791</v>
      </c>
      <c r="B37" s="165">
        <v>3500000</v>
      </c>
      <c r="C37" s="169">
        <v>2750000</v>
      </c>
      <c r="D37" s="169">
        <v>3200000</v>
      </c>
    </row>
    <row r="38" spans="1:7" x14ac:dyDescent="0.25">
      <c r="A38" s="180" t="s">
        <v>1792</v>
      </c>
      <c r="B38" s="165">
        <v>1500000</v>
      </c>
      <c r="C38" s="169">
        <v>750000</v>
      </c>
      <c r="D38" s="169">
        <v>0</v>
      </c>
    </row>
    <row r="39" spans="1:7" x14ac:dyDescent="0.25">
      <c r="A39" s="181" t="s">
        <v>1793</v>
      </c>
      <c r="B39" s="201"/>
      <c r="C39" s="173"/>
      <c r="D39" s="173"/>
    </row>
    <row r="40" spans="1:7" x14ac:dyDescent="0.25">
      <c r="A40" s="176" t="s">
        <v>1794</v>
      </c>
      <c r="B40" s="201"/>
      <c r="C40" s="173"/>
      <c r="D40" s="173"/>
    </row>
    <row r="41" spans="1:7" ht="12.75" customHeight="1" x14ac:dyDescent="0.25">
      <c r="A41" s="180" t="s">
        <v>1795</v>
      </c>
      <c r="B41" s="165" t="s">
        <v>1769</v>
      </c>
      <c r="C41" s="169">
        <v>27644614</v>
      </c>
      <c r="D41" s="169">
        <v>24122917</v>
      </c>
      <c r="E41" s="171"/>
    </row>
    <row r="42" spans="1:7" ht="12.75" customHeight="1" x14ac:dyDescent="0.25">
      <c r="A42" s="180" t="s">
        <v>1796</v>
      </c>
      <c r="B42" s="165" t="s">
        <v>1769</v>
      </c>
      <c r="C42" s="169">
        <v>944406</v>
      </c>
      <c r="D42" s="169">
        <v>942899</v>
      </c>
      <c r="E42" s="171"/>
    </row>
    <row r="43" spans="1:7" ht="12.75" customHeight="1" x14ac:dyDescent="0.25">
      <c r="A43" s="180" t="s">
        <v>1797</v>
      </c>
      <c r="B43" s="165" t="s">
        <v>1769</v>
      </c>
      <c r="C43" s="169">
        <v>2511261</v>
      </c>
      <c r="D43" s="169">
        <v>3274760</v>
      </c>
      <c r="E43" s="171"/>
    </row>
    <row r="44" spans="1:7" x14ac:dyDescent="0.25">
      <c r="A44" s="176" t="s">
        <v>1798</v>
      </c>
      <c r="B44" s="177"/>
      <c r="C44" s="173"/>
      <c r="D44" s="173"/>
    </row>
    <row r="45" spans="1:7" x14ac:dyDescent="0.25">
      <c r="A45" s="180" t="s">
        <v>1782</v>
      </c>
      <c r="B45" s="165" t="s">
        <v>1769</v>
      </c>
      <c r="C45" s="169">
        <v>30878310</v>
      </c>
      <c r="D45" s="169">
        <v>28068752</v>
      </c>
      <c r="E45" s="171"/>
      <c r="G45" t="s">
        <v>1799</v>
      </c>
    </row>
    <row r="46" spans="1:7" x14ac:dyDescent="0.25">
      <c r="A46" s="180" t="s">
        <v>1784</v>
      </c>
      <c r="B46" s="165" t="s">
        <v>1769</v>
      </c>
      <c r="C46" s="169" t="s">
        <v>1769</v>
      </c>
      <c r="D46" s="169" t="s">
        <v>1769</v>
      </c>
      <c r="F46" s="182"/>
    </row>
    <row r="47" spans="1:7" x14ac:dyDescent="0.25">
      <c r="A47" s="180" t="s">
        <v>1785</v>
      </c>
      <c r="B47" s="165" t="s">
        <v>1769</v>
      </c>
      <c r="C47" s="169">
        <v>221971</v>
      </c>
      <c r="D47" s="169">
        <v>271824</v>
      </c>
      <c r="F47" s="182"/>
    </row>
    <row r="48" spans="1:7" x14ac:dyDescent="0.25">
      <c r="A48" s="181" t="s">
        <v>1800</v>
      </c>
      <c r="B48" s="183"/>
      <c r="C48" s="184"/>
      <c r="D48" s="173"/>
    </row>
    <row r="49" spans="1:6" x14ac:dyDescent="0.25">
      <c r="A49" s="185" t="s">
        <v>1801</v>
      </c>
      <c r="B49" s="186"/>
      <c r="C49" s="187"/>
      <c r="D49" s="170"/>
    </row>
    <row r="50" spans="1:6" x14ac:dyDescent="0.25">
      <c r="A50" s="176" t="s">
        <v>1802</v>
      </c>
      <c r="B50" s="183"/>
      <c r="C50" s="184"/>
      <c r="D50" s="173"/>
    </row>
    <row r="51" spans="1:6" ht="15" customHeight="1" x14ac:dyDescent="0.25">
      <c r="A51" s="188" t="s">
        <v>1803</v>
      </c>
      <c r="B51" s="165" t="s">
        <v>1769</v>
      </c>
      <c r="C51" s="169">
        <v>29843105</v>
      </c>
      <c r="D51" s="169">
        <v>28226274</v>
      </c>
      <c r="E51" s="189"/>
    </row>
    <row r="52" spans="1:6" ht="15" customHeight="1" x14ac:dyDescent="0.25">
      <c r="A52" s="188" t="s">
        <v>1804</v>
      </c>
      <c r="B52" s="165" t="s">
        <v>1769</v>
      </c>
      <c r="C52" s="169">
        <v>2725825</v>
      </c>
      <c r="D52" s="169">
        <v>2542963</v>
      </c>
    </row>
    <row r="53" spans="1:6" ht="15" customHeight="1" x14ac:dyDescent="0.25">
      <c r="A53" s="188" t="s">
        <v>1805</v>
      </c>
      <c r="B53" s="165" t="s">
        <v>1769</v>
      </c>
      <c r="C53" s="169">
        <v>5435321</v>
      </c>
      <c r="D53" s="169">
        <v>5501771</v>
      </c>
    </row>
    <row r="54" spans="1:6" ht="15" customHeight="1" x14ac:dyDescent="0.25">
      <c r="A54" s="176" t="s">
        <v>1806</v>
      </c>
      <c r="B54" s="183"/>
      <c r="C54" s="184"/>
      <c r="D54" s="173"/>
    </row>
    <row r="55" spans="1:6" ht="15" customHeight="1" x14ac:dyDescent="0.25">
      <c r="A55" s="188" t="s">
        <v>234</v>
      </c>
      <c r="B55" s="165" t="s">
        <v>1769</v>
      </c>
      <c r="C55" s="169">
        <v>37785862</v>
      </c>
      <c r="D55" s="169">
        <v>36104908</v>
      </c>
      <c r="E55" s="189"/>
      <c r="F55" s="189"/>
    </row>
    <row r="56" spans="1:6" ht="15" customHeight="1" x14ac:dyDescent="0.25">
      <c r="A56" s="188" t="s">
        <v>1784</v>
      </c>
      <c r="B56" s="165" t="s">
        <v>1769</v>
      </c>
      <c r="C56" s="169" t="s">
        <v>1769</v>
      </c>
      <c r="D56" s="169" t="s">
        <v>1769</v>
      </c>
    </row>
    <row r="57" spans="1:6" ht="15" customHeight="1" x14ac:dyDescent="0.25">
      <c r="A57" s="188" t="s">
        <v>159</v>
      </c>
      <c r="B57" s="165" t="s">
        <v>1769</v>
      </c>
      <c r="C57" s="169">
        <v>218389</v>
      </c>
      <c r="D57" s="169">
        <v>166100</v>
      </c>
    </row>
    <row r="58" spans="1:6" ht="19.5" customHeight="1" x14ac:dyDescent="0.25">
      <c r="A58" s="170" t="s">
        <v>1414</v>
      </c>
      <c r="B58" s="165">
        <v>2733024</v>
      </c>
      <c r="C58" s="169">
        <v>2904907</v>
      </c>
      <c r="D58" s="169">
        <v>3064743</v>
      </c>
    </row>
    <row r="59" spans="1:6" ht="18.75" customHeight="1" x14ac:dyDescent="0.25">
      <c r="A59" s="170" t="s">
        <v>1807</v>
      </c>
      <c r="B59" s="165">
        <v>2164487</v>
      </c>
      <c r="C59" s="169">
        <v>2119275</v>
      </c>
      <c r="D59" s="169">
        <v>2089734</v>
      </c>
    </row>
    <row r="60" spans="1:6" x14ac:dyDescent="0.25">
      <c r="A60" s="190" t="s">
        <v>1808</v>
      </c>
      <c r="B60" s="275"/>
      <c r="C60" s="275"/>
      <c r="D60" s="275"/>
    </row>
    <row r="61" spans="1:6" x14ac:dyDescent="0.25">
      <c r="A61" s="170" t="s">
        <v>1809</v>
      </c>
      <c r="B61" s="276" t="s">
        <v>1810</v>
      </c>
      <c r="C61" s="277"/>
      <c r="D61" s="278"/>
    </row>
    <row r="62" spans="1:6" x14ac:dyDescent="0.25">
      <c r="A62" s="170" t="s">
        <v>1811</v>
      </c>
      <c r="B62" s="276" t="s">
        <v>1810</v>
      </c>
      <c r="C62" s="277"/>
      <c r="D62" s="278"/>
    </row>
    <row r="63" spans="1:6" x14ac:dyDescent="0.25">
      <c r="A63" s="170" t="s">
        <v>1812</v>
      </c>
      <c r="B63" s="276" t="s">
        <v>1810</v>
      </c>
      <c r="C63" s="277"/>
      <c r="D63" s="278"/>
    </row>
    <row r="65" spans="1:5" ht="18.75" x14ac:dyDescent="0.3">
      <c r="A65" s="191" t="s">
        <v>2052</v>
      </c>
    </row>
    <row r="67" spans="1:5" x14ac:dyDescent="0.25">
      <c r="A67" s="192" t="s">
        <v>1813</v>
      </c>
      <c r="B67" s="193" t="s">
        <v>1814</v>
      </c>
      <c r="C67" s="194"/>
      <c r="D67" s="194"/>
      <c r="E67" s="195"/>
    </row>
    <row r="68" spans="1:5" x14ac:dyDescent="0.25">
      <c r="A68" s="170" t="s">
        <v>1815</v>
      </c>
      <c r="B68" s="196">
        <v>43008</v>
      </c>
      <c r="C68" s="197"/>
      <c r="D68" s="197"/>
      <c r="E68" s="189"/>
    </row>
    <row r="69" spans="1:5" x14ac:dyDescent="0.25">
      <c r="A69" s="190" t="s">
        <v>1816</v>
      </c>
      <c r="B69" s="173"/>
      <c r="C69" s="198"/>
      <c r="D69" s="198"/>
    </row>
    <row r="70" spans="1:5" x14ac:dyDescent="0.25">
      <c r="A70" s="170" t="s">
        <v>1817</v>
      </c>
      <c r="B70" s="233">
        <v>7363225654.6798</v>
      </c>
      <c r="C70" s="199"/>
      <c r="D70" s="197"/>
    </row>
    <row r="71" spans="1:5" ht="18.75" customHeight="1" x14ac:dyDescent="0.25">
      <c r="A71" s="170" t="s">
        <v>1818</v>
      </c>
      <c r="B71" s="233">
        <v>6200000000</v>
      </c>
      <c r="C71" s="197"/>
      <c r="D71" s="197"/>
    </row>
    <row r="72" spans="1:5" x14ac:dyDescent="0.25">
      <c r="A72" s="200" t="s">
        <v>1819</v>
      </c>
      <c r="B72" s="201"/>
      <c r="C72" s="198"/>
      <c r="D72" s="198"/>
    </row>
    <row r="73" spans="1:5" ht="15" customHeight="1" x14ac:dyDescent="0.25">
      <c r="A73" s="175" t="s">
        <v>1820</v>
      </c>
      <c r="B73" s="234">
        <f>+B70/B71</f>
        <v>1.1876170410773872</v>
      </c>
      <c r="C73" s="197"/>
      <c r="D73" s="197"/>
    </row>
    <row r="74" spans="1:5" ht="15" customHeight="1" x14ac:dyDescent="0.25">
      <c r="A74" s="175" t="s">
        <v>1821</v>
      </c>
      <c r="B74" s="235">
        <v>1</v>
      </c>
      <c r="C74" s="198"/>
      <c r="D74" s="198"/>
    </row>
    <row r="75" spans="1:5" ht="15" customHeight="1" x14ac:dyDescent="0.25">
      <c r="A75" s="175" t="s">
        <v>1822</v>
      </c>
      <c r="B75" s="234">
        <v>1.075</v>
      </c>
      <c r="C75" s="198"/>
      <c r="D75" s="202"/>
    </row>
    <row r="76" spans="1:5" ht="22.5" customHeight="1" x14ac:dyDescent="0.25">
      <c r="A76" s="175" t="s">
        <v>1823</v>
      </c>
      <c r="B76" s="236">
        <v>1.3133440208169924E-2</v>
      </c>
      <c r="C76" s="198"/>
      <c r="D76" s="202"/>
    </row>
    <row r="77" spans="1:5" ht="21.75" customHeight="1" x14ac:dyDescent="0.25">
      <c r="A77" s="170" t="s">
        <v>1824</v>
      </c>
      <c r="B77" s="166" t="s">
        <v>1825</v>
      </c>
      <c r="C77" s="198"/>
      <c r="D77" s="202"/>
    </row>
    <row r="78" spans="1:5" x14ac:dyDescent="0.25">
      <c r="A78" s="170" t="s">
        <v>1826</v>
      </c>
      <c r="B78" s="237">
        <v>0</v>
      </c>
      <c r="C78" s="198"/>
      <c r="D78" s="202"/>
    </row>
    <row r="79" spans="1:5" x14ac:dyDescent="0.25">
      <c r="A79" s="170" t="s">
        <v>1827</v>
      </c>
      <c r="B79" s="238">
        <v>0.15242757086582961</v>
      </c>
      <c r="C79" s="203"/>
      <c r="D79" s="198"/>
    </row>
    <row r="80" spans="1:5" x14ac:dyDescent="0.25">
      <c r="A80" s="170" t="s">
        <v>1828</v>
      </c>
      <c r="B80" s="239">
        <v>0.54023591843030594</v>
      </c>
      <c r="C80" s="198"/>
      <c r="D80" s="198"/>
    </row>
    <row r="81" spans="1:4" ht="25.5" x14ac:dyDescent="0.25">
      <c r="A81" s="170" t="s">
        <v>1829</v>
      </c>
      <c r="B81" s="240">
        <v>0.55000765508113192</v>
      </c>
      <c r="C81" s="198"/>
      <c r="D81" s="198"/>
    </row>
    <row r="82" spans="1:4" x14ac:dyDescent="0.25">
      <c r="A82" s="170" t="s">
        <v>1830</v>
      </c>
      <c r="B82" s="241">
        <v>18.63573815197779</v>
      </c>
      <c r="C82" s="198"/>
      <c r="D82" s="198"/>
    </row>
    <row r="83" spans="1:4" x14ac:dyDescent="0.25">
      <c r="A83" s="170" t="s">
        <v>1831</v>
      </c>
      <c r="B83" s="242">
        <v>6.9932522706754581</v>
      </c>
      <c r="C83" s="198"/>
      <c r="D83" s="198"/>
    </row>
    <row r="84" spans="1:4" x14ac:dyDescent="0.25">
      <c r="A84" s="200" t="s">
        <v>1832</v>
      </c>
      <c r="B84" s="201"/>
      <c r="C84" s="198"/>
      <c r="D84" s="198"/>
    </row>
    <row r="85" spans="1:4" x14ac:dyDescent="0.25">
      <c r="A85" s="200" t="s">
        <v>1833</v>
      </c>
      <c r="B85" s="201"/>
      <c r="C85" s="198"/>
      <c r="D85" s="198"/>
    </row>
    <row r="86" spans="1:4" x14ac:dyDescent="0.25">
      <c r="A86" s="170" t="s">
        <v>1834</v>
      </c>
      <c r="B86" s="233">
        <v>2910852.9599999958</v>
      </c>
      <c r="C86" s="198"/>
      <c r="D86" s="198"/>
    </row>
    <row r="87" spans="1:4" x14ac:dyDescent="0.25">
      <c r="A87" s="170" t="s">
        <v>1835</v>
      </c>
      <c r="B87" s="233">
        <v>10801836.679999998</v>
      </c>
      <c r="C87" s="198"/>
      <c r="D87" s="198"/>
    </row>
    <row r="88" spans="1:4" x14ac:dyDescent="0.25">
      <c r="A88" s="170" t="s">
        <v>1836</v>
      </c>
      <c r="B88" s="233">
        <v>22522833.030000001</v>
      </c>
      <c r="C88" s="198"/>
      <c r="D88" s="198"/>
    </row>
    <row r="89" spans="1:4" x14ac:dyDescent="0.25">
      <c r="A89" s="170" t="s">
        <v>1837</v>
      </c>
      <c r="B89" s="233">
        <v>92940319.379999965</v>
      </c>
      <c r="C89" s="198"/>
      <c r="D89" s="198"/>
    </row>
    <row r="90" spans="1:4" x14ac:dyDescent="0.25">
      <c r="A90" s="170" t="s">
        <v>1838</v>
      </c>
      <c r="B90" s="233">
        <v>598658516.86999905</v>
      </c>
      <c r="C90" s="198"/>
      <c r="D90" s="198"/>
    </row>
    <row r="91" spans="1:4" x14ac:dyDescent="0.25">
      <c r="A91" s="170" t="s">
        <v>1839</v>
      </c>
      <c r="B91" s="233">
        <v>5513032695.4799652</v>
      </c>
      <c r="C91" s="198"/>
      <c r="D91" s="198"/>
    </row>
    <row r="92" spans="1:4" x14ac:dyDescent="0.25">
      <c r="A92" s="200" t="s">
        <v>1840</v>
      </c>
      <c r="B92" s="201"/>
      <c r="C92" s="198"/>
      <c r="D92" s="198"/>
    </row>
    <row r="93" spans="1:4" x14ac:dyDescent="0.25">
      <c r="A93" s="170" t="s">
        <v>1834</v>
      </c>
      <c r="B93" s="233">
        <v>0</v>
      </c>
      <c r="C93" s="198"/>
      <c r="D93" s="198"/>
    </row>
    <row r="94" spans="1:4" x14ac:dyDescent="0.25">
      <c r="A94" s="170" t="s">
        <v>1835</v>
      </c>
      <c r="B94" s="233">
        <v>0</v>
      </c>
      <c r="C94" s="198"/>
      <c r="D94" s="198"/>
    </row>
    <row r="95" spans="1:4" x14ac:dyDescent="0.25">
      <c r="A95" s="170" t="s">
        <v>1836</v>
      </c>
      <c r="B95" s="233">
        <v>1200000000</v>
      </c>
      <c r="C95" s="198"/>
      <c r="D95" s="198"/>
    </row>
    <row r="96" spans="1:4" x14ac:dyDescent="0.25">
      <c r="A96" s="170" t="s">
        <v>1837</v>
      </c>
      <c r="B96" s="233">
        <v>1000000000</v>
      </c>
      <c r="C96" s="198"/>
      <c r="D96" s="198"/>
    </row>
    <row r="97" spans="1:4" x14ac:dyDescent="0.25">
      <c r="A97" s="170" t="s">
        <v>1838</v>
      </c>
      <c r="B97" s="233">
        <v>2500000000</v>
      </c>
      <c r="C97" s="198"/>
      <c r="D97" s="198"/>
    </row>
    <row r="98" spans="1:4" x14ac:dyDescent="0.25">
      <c r="A98" s="170" t="s">
        <v>1839</v>
      </c>
      <c r="B98" s="233">
        <v>1500000000</v>
      </c>
      <c r="C98" s="198"/>
      <c r="D98" s="198"/>
    </row>
    <row r="99" spans="1:4" ht="25.5" x14ac:dyDescent="0.25">
      <c r="A99" s="190" t="s">
        <v>1841</v>
      </c>
      <c r="B99" s="201"/>
      <c r="C99" s="198"/>
      <c r="D99" s="198"/>
    </row>
    <row r="100" spans="1:4" ht="15.75" customHeight="1" x14ac:dyDescent="0.25">
      <c r="A100" s="170" t="s">
        <v>1842</v>
      </c>
      <c r="B100" s="235">
        <v>1</v>
      </c>
      <c r="C100" s="198"/>
      <c r="D100" s="198"/>
    </row>
    <row r="101" spans="1:4" ht="15.75" customHeight="1" x14ac:dyDescent="0.25">
      <c r="A101" s="170" t="s">
        <v>1843</v>
      </c>
      <c r="B101" s="235">
        <v>0</v>
      </c>
      <c r="C101" s="198"/>
      <c r="D101" s="198"/>
    </row>
    <row r="102" spans="1:4" ht="15.75" customHeight="1" x14ac:dyDescent="0.25">
      <c r="A102" s="170" t="s">
        <v>1844</v>
      </c>
      <c r="B102" s="235">
        <v>0</v>
      </c>
      <c r="C102" s="198"/>
      <c r="D102" s="198"/>
    </row>
    <row r="103" spans="1:4" ht="15.75" customHeight="1" x14ac:dyDescent="0.25">
      <c r="A103" s="170" t="s">
        <v>1845</v>
      </c>
      <c r="B103" s="235">
        <v>0</v>
      </c>
      <c r="C103" s="198"/>
      <c r="D103" s="198"/>
    </row>
    <row r="104" spans="1:4" ht="15.75" customHeight="1" x14ac:dyDescent="0.25">
      <c r="A104" s="200" t="s">
        <v>1846</v>
      </c>
      <c r="B104" s="201"/>
      <c r="C104" s="198"/>
      <c r="D104" s="198"/>
    </row>
    <row r="105" spans="1:4" ht="15.75" customHeight="1" x14ac:dyDescent="0.25">
      <c r="A105" s="200" t="s">
        <v>3</v>
      </c>
      <c r="B105" s="201"/>
      <c r="C105" s="204"/>
      <c r="D105" s="204"/>
    </row>
    <row r="106" spans="1:4" ht="15.75" customHeight="1" x14ac:dyDescent="0.25">
      <c r="A106" s="170" t="s">
        <v>1847</v>
      </c>
      <c r="B106" s="243">
        <v>8.0821435570300415E-2</v>
      </c>
      <c r="C106" s="204"/>
      <c r="D106" s="204"/>
    </row>
    <row r="107" spans="1:4" ht="15.75" customHeight="1" x14ac:dyDescent="0.25">
      <c r="A107" s="170" t="s">
        <v>1848</v>
      </c>
      <c r="B107" s="243">
        <v>0.16447730997671228</v>
      </c>
      <c r="C107" s="204"/>
      <c r="D107" s="204"/>
    </row>
    <row r="108" spans="1:4" x14ac:dyDescent="0.25">
      <c r="A108" s="170" t="s">
        <v>1849</v>
      </c>
      <c r="B108" s="243">
        <v>0.75470125445298741</v>
      </c>
      <c r="C108" s="204"/>
      <c r="D108" s="204"/>
    </row>
    <row r="109" spans="1:4" ht="28.5" customHeight="1" x14ac:dyDescent="0.25">
      <c r="A109" s="205" t="s">
        <v>1850</v>
      </c>
      <c r="B109" s="201"/>
      <c r="C109" s="198"/>
      <c r="D109" s="198"/>
    </row>
    <row r="110" spans="1:4" x14ac:dyDescent="0.25">
      <c r="A110" s="170" t="s">
        <v>1851</v>
      </c>
      <c r="B110" s="233">
        <v>12489014.609999999</v>
      </c>
      <c r="C110" s="204"/>
      <c r="D110" s="204"/>
    </row>
    <row r="111" spans="1:4" x14ac:dyDescent="0.25">
      <c r="A111" s="170" t="s">
        <v>1852</v>
      </c>
      <c r="B111" s="244">
        <v>0.16961336234565125</v>
      </c>
      <c r="C111" s="204"/>
      <c r="D111" s="204"/>
    </row>
    <row r="112" spans="1:4" x14ac:dyDescent="0.25">
      <c r="A112" s="170" t="s">
        <v>1853</v>
      </c>
      <c r="B112" s="233">
        <v>18238098.450000003</v>
      </c>
      <c r="C112" s="204"/>
      <c r="D112" s="204"/>
    </row>
    <row r="113" spans="1:4" x14ac:dyDescent="0.25">
      <c r="A113" s="170" t="s">
        <v>1854</v>
      </c>
      <c r="B113" s="245">
        <v>0.24769169526141752</v>
      </c>
      <c r="C113" s="204"/>
      <c r="D113" s="204"/>
    </row>
    <row r="114" spans="1:4" x14ac:dyDescent="0.25">
      <c r="A114" s="170" t="s">
        <v>1855</v>
      </c>
      <c r="B114" s="246">
        <v>1</v>
      </c>
      <c r="C114" s="198"/>
      <c r="D114" s="198"/>
    </row>
    <row r="115" spans="1:4" x14ac:dyDescent="0.25">
      <c r="A115" s="175" t="s">
        <v>1856</v>
      </c>
      <c r="B115" s="247" t="s">
        <v>1857</v>
      </c>
      <c r="C115" s="198"/>
      <c r="D115" s="198"/>
    </row>
    <row r="116" spans="1:4" x14ac:dyDescent="0.25">
      <c r="A116" s="170" t="s">
        <v>1858</v>
      </c>
      <c r="B116" s="246" t="s">
        <v>1859</v>
      </c>
      <c r="C116" s="198"/>
      <c r="D116" s="198"/>
    </row>
    <row r="117" spans="1:4" x14ac:dyDescent="0.25">
      <c r="A117" s="170" t="s">
        <v>1860</v>
      </c>
      <c r="B117" s="246">
        <v>0</v>
      </c>
      <c r="C117" s="198"/>
      <c r="D117" s="198"/>
    </row>
    <row r="118" spans="1:4" x14ac:dyDescent="0.25">
      <c r="A118" s="162" t="s">
        <v>1861</v>
      </c>
      <c r="B118" s="248">
        <v>2.7996196630533372E-3</v>
      </c>
      <c r="C118" s="198"/>
      <c r="D118" s="198"/>
    </row>
    <row r="119" spans="1:4" x14ac:dyDescent="0.25">
      <c r="A119" s="206" t="s">
        <v>1862</v>
      </c>
      <c r="B119" s="207"/>
      <c r="C119" s="198"/>
      <c r="D119" s="198"/>
    </row>
    <row r="120" spans="1:4" ht="14.25" customHeight="1" x14ac:dyDescent="0.25">
      <c r="A120" s="170" t="s">
        <v>1863</v>
      </c>
      <c r="B120" s="249">
        <v>0</v>
      </c>
      <c r="C120" s="198"/>
      <c r="D120" s="198"/>
    </row>
    <row r="121" spans="1:4" ht="14.25" customHeight="1" x14ac:dyDescent="0.25">
      <c r="A121" s="170" t="s">
        <v>1864</v>
      </c>
      <c r="B121" s="249">
        <v>0</v>
      </c>
      <c r="C121" s="198"/>
      <c r="D121" s="198"/>
    </row>
    <row r="122" spans="1:4" ht="14.25" customHeight="1" x14ac:dyDescent="0.25">
      <c r="A122" s="170" t="s">
        <v>1865</v>
      </c>
      <c r="B122" s="249">
        <v>0</v>
      </c>
      <c r="C122" s="198"/>
      <c r="D122" s="198"/>
    </row>
    <row r="123" spans="1:4" x14ac:dyDescent="0.25">
      <c r="A123" s="162" t="s">
        <v>1866</v>
      </c>
      <c r="B123" s="209"/>
      <c r="C123" s="198"/>
      <c r="D123" s="198"/>
    </row>
    <row r="124" spans="1:4" x14ac:dyDescent="0.25">
      <c r="A124" s="162" t="s">
        <v>1867</v>
      </c>
      <c r="B124" s="249">
        <v>1</v>
      </c>
      <c r="C124" s="198"/>
      <c r="D124" s="198"/>
    </row>
    <row r="125" spans="1:4" x14ac:dyDescent="0.25">
      <c r="A125" s="162" t="s">
        <v>1868</v>
      </c>
      <c r="B125" s="249">
        <v>0</v>
      </c>
      <c r="C125" s="198"/>
      <c r="D125" s="198"/>
    </row>
    <row r="126" spans="1:4" x14ac:dyDescent="0.25">
      <c r="A126" s="170" t="s">
        <v>1869</v>
      </c>
      <c r="B126" s="209"/>
      <c r="C126" s="198"/>
      <c r="D126" s="198"/>
    </row>
    <row r="127" spans="1:4" x14ac:dyDescent="0.25">
      <c r="A127" s="162" t="s">
        <v>1870</v>
      </c>
      <c r="B127" s="249">
        <v>1</v>
      </c>
      <c r="C127" s="198"/>
      <c r="D127" s="198"/>
    </row>
    <row r="128" spans="1:4" x14ac:dyDescent="0.25">
      <c r="A128" s="162" t="s">
        <v>1871</v>
      </c>
      <c r="B128" s="249">
        <v>0</v>
      </c>
      <c r="C128" s="198"/>
      <c r="D128" s="198"/>
    </row>
    <row r="129" spans="1:4" x14ac:dyDescent="0.25">
      <c r="A129" s="205" t="s">
        <v>1872</v>
      </c>
      <c r="B129" s="209"/>
      <c r="C129" s="198"/>
      <c r="D129" s="198"/>
    </row>
    <row r="130" spans="1:4" x14ac:dyDescent="0.25">
      <c r="A130" s="188" t="s">
        <v>1873</v>
      </c>
      <c r="B130" s="233">
        <v>1503476979.4600048</v>
      </c>
      <c r="C130" s="198"/>
      <c r="D130" s="198"/>
    </row>
    <row r="131" spans="1:4" x14ac:dyDescent="0.25">
      <c r="A131" s="188" t="s">
        <v>1874</v>
      </c>
      <c r="B131" s="233">
        <v>886563596.11999869</v>
      </c>
      <c r="C131" s="198"/>
      <c r="D131" s="198"/>
    </row>
    <row r="132" spans="1:4" x14ac:dyDescent="0.25">
      <c r="A132" s="188" t="s">
        <v>1875</v>
      </c>
      <c r="B132" s="233">
        <v>1038696115.3900012</v>
      </c>
      <c r="C132" s="198"/>
      <c r="D132" s="198"/>
    </row>
    <row r="133" spans="1:4" x14ac:dyDescent="0.25">
      <c r="A133" s="188" t="s">
        <v>1876</v>
      </c>
      <c r="B133" s="233">
        <v>1494687393.6799979</v>
      </c>
      <c r="C133" s="198"/>
      <c r="D133" s="198"/>
    </row>
    <row r="134" spans="1:4" x14ac:dyDescent="0.25">
      <c r="A134" s="188" t="s">
        <v>1877</v>
      </c>
      <c r="B134" s="233">
        <v>1269135993.2999959</v>
      </c>
      <c r="C134" s="198"/>
      <c r="D134" s="198"/>
    </row>
    <row r="135" spans="1:4" x14ac:dyDescent="0.25">
      <c r="A135" s="188" t="s">
        <v>1878</v>
      </c>
      <c r="B135" s="233">
        <v>7440554.9000000013</v>
      </c>
      <c r="C135" s="198"/>
      <c r="D135" s="198"/>
    </row>
    <row r="136" spans="1:4" x14ac:dyDescent="0.25">
      <c r="A136" s="188" t="s">
        <v>1879</v>
      </c>
      <c r="B136" s="233">
        <v>6757705.4299999988</v>
      </c>
      <c r="C136" s="198"/>
      <c r="D136" s="198"/>
    </row>
    <row r="137" spans="1:4" x14ac:dyDescent="0.25">
      <c r="A137" s="188" t="s">
        <v>1880</v>
      </c>
      <c r="B137" s="233">
        <v>2925637.99</v>
      </c>
      <c r="C137" s="198"/>
      <c r="D137" s="198"/>
    </row>
    <row r="138" spans="1:4" x14ac:dyDescent="0.25">
      <c r="A138" s="188" t="s">
        <v>1881</v>
      </c>
      <c r="B138" s="233">
        <v>2586725.2199999997</v>
      </c>
      <c r="C138" s="198"/>
      <c r="D138" s="198"/>
    </row>
    <row r="139" spans="1:4" x14ac:dyDescent="0.25">
      <c r="A139" s="188" t="s">
        <v>1882</v>
      </c>
      <c r="B139" s="233">
        <v>5359416.28</v>
      </c>
      <c r="C139" s="198"/>
      <c r="D139" s="198"/>
    </row>
    <row r="140" spans="1:4" x14ac:dyDescent="0.25">
      <c r="A140" s="188" t="s">
        <v>1883</v>
      </c>
      <c r="B140" s="233">
        <v>2977780</v>
      </c>
      <c r="C140" s="198"/>
      <c r="D140" s="198"/>
    </row>
    <row r="141" spans="1:4" x14ac:dyDescent="0.25">
      <c r="A141" s="188" t="s">
        <v>1884</v>
      </c>
      <c r="B141" s="233">
        <v>20259156.630000003</v>
      </c>
      <c r="C141" s="198"/>
      <c r="D141" s="198"/>
    </row>
    <row r="142" spans="1:4" x14ac:dyDescent="0.25">
      <c r="A142" s="205" t="s">
        <v>1885</v>
      </c>
      <c r="B142" s="201"/>
      <c r="C142" s="198"/>
      <c r="D142" s="198"/>
    </row>
    <row r="143" spans="1:4" x14ac:dyDescent="0.25">
      <c r="A143" s="188" t="s">
        <v>1873</v>
      </c>
      <c r="B143" s="233">
        <v>1656395578.3500049</v>
      </c>
      <c r="C143" s="198"/>
      <c r="D143" s="198"/>
    </row>
    <row r="144" spans="1:4" x14ac:dyDescent="0.25">
      <c r="A144" s="188" t="s">
        <v>1874</v>
      </c>
      <c r="B144" s="233">
        <v>951744231.50000215</v>
      </c>
      <c r="C144" s="198"/>
      <c r="D144" s="198"/>
    </row>
    <row r="145" spans="1:4" x14ac:dyDescent="0.25">
      <c r="A145" s="188" t="s">
        <v>1875</v>
      </c>
      <c r="B145" s="233">
        <v>1050269650.2399983</v>
      </c>
      <c r="C145" s="198"/>
      <c r="D145" s="198"/>
    </row>
    <row r="146" spans="1:4" x14ac:dyDescent="0.25">
      <c r="A146" s="188" t="s">
        <v>1876</v>
      </c>
      <c r="B146" s="233">
        <v>1110369199.0899961</v>
      </c>
      <c r="C146" s="198"/>
      <c r="D146" s="198"/>
    </row>
    <row r="147" spans="1:4" x14ac:dyDescent="0.25">
      <c r="A147" s="188" t="s">
        <v>1877</v>
      </c>
      <c r="B147" s="233">
        <v>1066462950.4100044</v>
      </c>
      <c r="C147" s="198"/>
      <c r="D147" s="198"/>
    </row>
    <row r="148" spans="1:4" x14ac:dyDescent="0.25">
      <c r="A148" s="188" t="s">
        <v>1878</v>
      </c>
      <c r="B148" s="233">
        <v>110163141.48999999</v>
      </c>
      <c r="C148" s="198"/>
      <c r="D148" s="198"/>
    </row>
    <row r="149" spans="1:4" x14ac:dyDescent="0.25">
      <c r="A149" s="188" t="s">
        <v>1879</v>
      </c>
      <c r="B149" s="233">
        <v>75970001.550000012</v>
      </c>
      <c r="C149" s="198"/>
      <c r="D149" s="198"/>
    </row>
    <row r="150" spans="1:4" x14ac:dyDescent="0.25">
      <c r="A150" s="188" t="s">
        <v>1880</v>
      </c>
      <c r="B150" s="233">
        <v>53649784.700000003</v>
      </c>
      <c r="C150" s="198"/>
      <c r="D150" s="198"/>
    </row>
    <row r="151" spans="1:4" x14ac:dyDescent="0.25">
      <c r="A151" s="188" t="s">
        <v>1881</v>
      </c>
      <c r="B151" s="233">
        <v>36181692.509999998</v>
      </c>
      <c r="C151" s="198"/>
      <c r="D151" s="198"/>
    </row>
    <row r="152" spans="1:4" x14ac:dyDescent="0.25">
      <c r="A152" s="188" t="s">
        <v>1882</v>
      </c>
      <c r="B152" s="233">
        <v>37307891.079999976</v>
      </c>
      <c r="C152" s="198"/>
      <c r="D152" s="198"/>
    </row>
    <row r="153" spans="1:4" x14ac:dyDescent="0.25">
      <c r="A153" s="188" t="s">
        <v>1883</v>
      </c>
      <c r="B153" s="233">
        <v>38516987.030000016</v>
      </c>
      <c r="C153" s="198"/>
      <c r="D153" s="198"/>
    </row>
    <row r="154" spans="1:4" x14ac:dyDescent="0.25">
      <c r="A154" s="188" t="s">
        <v>1884</v>
      </c>
      <c r="B154" s="233">
        <v>53835946.449999988</v>
      </c>
      <c r="C154" s="198"/>
      <c r="D154" s="198"/>
    </row>
    <row r="155" spans="1:4" x14ac:dyDescent="0.25">
      <c r="A155" s="210" t="s">
        <v>1886</v>
      </c>
      <c r="B155" s="201"/>
      <c r="C155" s="198"/>
      <c r="D155" s="198"/>
    </row>
    <row r="156" spans="1:4" x14ac:dyDescent="0.25">
      <c r="A156" s="211" t="s">
        <v>1887</v>
      </c>
      <c r="B156" s="233">
        <v>8222037.3900000043</v>
      </c>
      <c r="C156" s="198"/>
      <c r="D156" s="198"/>
    </row>
    <row r="157" spans="1:4" x14ac:dyDescent="0.25">
      <c r="A157" s="211" t="s">
        <v>1888</v>
      </c>
      <c r="B157" s="233">
        <v>77689460.860000163</v>
      </c>
      <c r="C157" s="198"/>
      <c r="D157" s="198"/>
    </row>
    <row r="158" spans="1:4" x14ac:dyDescent="0.25">
      <c r="A158" s="211" t="s">
        <v>1889</v>
      </c>
      <c r="B158" s="233">
        <v>487988024.40000021</v>
      </c>
      <c r="C158" s="198"/>
      <c r="D158" s="198"/>
    </row>
    <row r="159" spans="1:4" x14ac:dyDescent="0.25">
      <c r="A159" s="211" t="s">
        <v>1890</v>
      </c>
      <c r="B159" s="233">
        <v>966029319.74999881</v>
      </c>
      <c r="C159" s="198"/>
      <c r="D159" s="198"/>
    </row>
    <row r="160" spans="1:4" x14ac:dyDescent="0.25">
      <c r="A160" s="211" t="s">
        <v>1891</v>
      </c>
      <c r="B160" s="233">
        <v>1349184523.0800006</v>
      </c>
      <c r="C160" s="198"/>
      <c r="D160" s="198"/>
    </row>
    <row r="161" spans="1:4" x14ac:dyDescent="0.25">
      <c r="A161" s="211" t="s">
        <v>1892</v>
      </c>
      <c r="B161" s="233">
        <v>2023614310.5399919</v>
      </c>
      <c r="C161" s="198"/>
      <c r="D161" s="198"/>
    </row>
    <row r="162" spans="1:4" x14ac:dyDescent="0.25">
      <c r="A162" s="211" t="s">
        <v>1893</v>
      </c>
      <c r="B162" s="233">
        <v>754889273.51999903</v>
      </c>
      <c r="C162" s="198"/>
      <c r="D162" s="198"/>
    </row>
    <row r="163" spans="1:4" x14ac:dyDescent="0.25">
      <c r="A163" s="211" t="s">
        <v>1894</v>
      </c>
      <c r="B163" s="233">
        <v>385683338.34000039</v>
      </c>
      <c r="C163" s="198"/>
      <c r="D163" s="198"/>
    </row>
    <row r="164" spans="1:4" x14ac:dyDescent="0.25">
      <c r="A164" s="211" t="s">
        <v>1895</v>
      </c>
      <c r="B164" s="233">
        <v>187566766.51999998</v>
      </c>
      <c r="C164" s="198"/>
      <c r="D164" s="198"/>
    </row>
    <row r="165" spans="1:4" x14ac:dyDescent="0.25">
      <c r="A165" s="200" t="s">
        <v>1896</v>
      </c>
      <c r="B165" s="201"/>
      <c r="C165" s="198"/>
      <c r="D165" s="198"/>
    </row>
    <row r="166" spans="1:4" x14ac:dyDescent="0.25">
      <c r="A166" s="170" t="s">
        <v>1897</v>
      </c>
      <c r="B166" s="233">
        <v>77356235.920000002</v>
      </c>
      <c r="C166" s="198"/>
      <c r="D166" s="198"/>
    </row>
    <row r="167" spans="1:4" x14ac:dyDescent="0.25">
      <c r="A167" s="170" t="s">
        <v>1898</v>
      </c>
      <c r="B167" s="233">
        <v>1139345969.8499999</v>
      </c>
      <c r="C167" s="198"/>
      <c r="D167" s="198"/>
    </row>
    <row r="168" spans="1:4" x14ac:dyDescent="0.25">
      <c r="A168" s="170" t="s">
        <v>1899</v>
      </c>
      <c r="B168" s="233">
        <v>1205997294.78</v>
      </c>
      <c r="C168" s="198"/>
      <c r="D168" s="198"/>
    </row>
    <row r="169" spans="1:4" x14ac:dyDescent="0.25">
      <c r="A169" s="170" t="s">
        <v>1900</v>
      </c>
      <c r="B169" s="233">
        <v>1418582710.1500003</v>
      </c>
      <c r="C169" s="198"/>
      <c r="D169" s="198"/>
    </row>
    <row r="170" spans="1:4" x14ac:dyDescent="0.25">
      <c r="A170" s="170" t="s">
        <v>1901</v>
      </c>
      <c r="B170" s="233">
        <v>2399552315.1399989</v>
      </c>
      <c r="C170" s="198"/>
      <c r="D170" s="198"/>
    </row>
    <row r="171" spans="1:4" x14ac:dyDescent="0.25">
      <c r="A171" s="200" t="s">
        <v>1902</v>
      </c>
      <c r="B171" s="201"/>
      <c r="C171" s="198"/>
      <c r="D171" s="198"/>
    </row>
    <row r="172" spans="1:4" x14ac:dyDescent="0.25">
      <c r="A172" s="162" t="s">
        <v>1903</v>
      </c>
      <c r="B172" s="233">
        <v>3712254067.8299999</v>
      </c>
      <c r="C172" s="198"/>
      <c r="D172" s="198"/>
    </row>
    <row r="173" spans="1:4" ht="14.25" customHeight="1" x14ac:dyDescent="0.25">
      <c r="A173" s="170" t="s">
        <v>1904</v>
      </c>
      <c r="B173" s="233">
        <v>0</v>
      </c>
      <c r="C173" s="198"/>
      <c r="D173" s="198"/>
    </row>
    <row r="174" spans="1:4" ht="15.75" customHeight="1" x14ac:dyDescent="0.25">
      <c r="A174" s="170" t="s">
        <v>1905</v>
      </c>
      <c r="B174" s="233">
        <v>437870.93</v>
      </c>
      <c r="C174" s="198"/>
      <c r="D174" s="198"/>
    </row>
    <row r="175" spans="1:4" ht="15.75" customHeight="1" x14ac:dyDescent="0.25">
      <c r="A175" s="170" t="s">
        <v>1906</v>
      </c>
      <c r="B175" s="233">
        <v>2528175115.6399999</v>
      </c>
      <c r="C175" s="198"/>
      <c r="D175" s="198"/>
    </row>
    <row r="176" spans="1:4" x14ac:dyDescent="0.25">
      <c r="A176" s="200" t="s">
        <v>1907</v>
      </c>
      <c r="B176" s="177"/>
      <c r="C176" s="198"/>
      <c r="D176" s="198"/>
    </row>
    <row r="177" spans="1:5" x14ac:dyDescent="0.25">
      <c r="A177" s="170" t="s">
        <v>1908</v>
      </c>
      <c r="B177" s="233">
        <v>6029757678.8599997</v>
      </c>
      <c r="C177" s="198"/>
      <c r="D177" s="202"/>
    </row>
    <row r="178" spans="1:5" x14ac:dyDescent="0.25">
      <c r="A178" s="170" t="s">
        <v>1909</v>
      </c>
      <c r="B178" s="233">
        <v>185972036.25</v>
      </c>
      <c r="C178" s="212"/>
      <c r="D178" s="202"/>
    </row>
    <row r="179" spans="1:5" x14ac:dyDescent="0.25">
      <c r="A179" s="170" t="s">
        <v>1910</v>
      </c>
      <c r="B179" s="233">
        <v>25137339.289999999</v>
      </c>
      <c r="C179" s="213"/>
      <c r="D179" s="202"/>
    </row>
    <row r="180" spans="1:5" x14ac:dyDescent="0.25">
      <c r="A180" s="170" t="s">
        <v>1911</v>
      </c>
      <c r="B180" s="201"/>
      <c r="C180" s="198"/>
      <c r="D180" s="202"/>
    </row>
    <row r="181" spans="1:5" x14ac:dyDescent="0.25">
      <c r="A181" s="170" t="s">
        <v>1912</v>
      </c>
      <c r="B181" s="233">
        <v>2643093.4199999967</v>
      </c>
      <c r="C181" s="198"/>
      <c r="D181" s="198"/>
    </row>
    <row r="182" spans="1:5" x14ac:dyDescent="0.25">
      <c r="A182" s="170" t="s">
        <v>1790</v>
      </c>
      <c r="B182" s="233">
        <v>126532748.63000013</v>
      </c>
      <c r="C182" s="198"/>
      <c r="D182" s="198"/>
    </row>
    <row r="183" spans="1:5" x14ac:dyDescent="0.25">
      <c r="A183" s="170" t="s">
        <v>1805</v>
      </c>
      <c r="B183" s="233">
        <v>6111691212.3499584</v>
      </c>
      <c r="C183" s="198"/>
      <c r="D183" s="198"/>
      <c r="E183" s="189"/>
    </row>
    <row r="184" spans="1:5" x14ac:dyDescent="0.25">
      <c r="A184" s="205" t="s">
        <v>1913</v>
      </c>
      <c r="B184" s="201"/>
      <c r="C184" s="198"/>
      <c r="D184" s="198"/>
    </row>
    <row r="185" spans="1:5" x14ac:dyDescent="0.25">
      <c r="A185" s="162" t="s">
        <v>1814</v>
      </c>
      <c r="B185" s="233">
        <f>+B70</f>
        <v>7363225654.6798</v>
      </c>
      <c r="C185" s="198"/>
      <c r="D185" s="198"/>
    </row>
    <row r="186" spans="1:5" x14ac:dyDescent="0.25">
      <c r="A186" s="162" t="s">
        <v>1914</v>
      </c>
      <c r="B186" s="233">
        <v>0</v>
      </c>
      <c r="C186" s="198"/>
      <c r="D186" s="198"/>
    </row>
    <row r="187" spans="1:5" x14ac:dyDescent="0.25">
      <c r="A187" s="206" t="s">
        <v>1915</v>
      </c>
      <c r="B187" s="201"/>
      <c r="C187" s="198"/>
      <c r="D187" s="198"/>
    </row>
    <row r="188" spans="1:5" ht="15.75" customHeight="1" x14ac:dyDescent="0.25">
      <c r="A188" s="170" t="s">
        <v>1916</v>
      </c>
      <c r="B188" s="201"/>
      <c r="C188" s="198"/>
      <c r="D188" s="198"/>
    </row>
    <row r="189" spans="1:5" x14ac:dyDescent="0.25">
      <c r="A189" s="170" t="s">
        <v>1917</v>
      </c>
      <c r="B189" s="201"/>
      <c r="C189" s="198"/>
      <c r="D189" s="198"/>
    </row>
    <row r="190" spans="1:5" x14ac:dyDescent="0.25">
      <c r="A190" s="205" t="s">
        <v>1872</v>
      </c>
      <c r="B190" s="201"/>
      <c r="C190" s="198"/>
      <c r="D190" s="198"/>
    </row>
    <row r="191" spans="1:5" x14ac:dyDescent="0.25">
      <c r="A191" s="188" t="s">
        <v>1873</v>
      </c>
      <c r="B191" s="214" t="s">
        <v>1769</v>
      </c>
      <c r="C191" s="198"/>
      <c r="D191" s="198"/>
    </row>
    <row r="192" spans="1:5" x14ac:dyDescent="0.25">
      <c r="A192" s="188" t="s">
        <v>1874</v>
      </c>
      <c r="B192" s="214" t="s">
        <v>1769</v>
      </c>
      <c r="C192" s="198"/>
      <c r="D192" s="198"/>
    </row>
    <row r="193" spans="1:4" x14ac:dyDescent="0.25">
      <c r="A193" s="188" t="s">
        <v>1875</v>
      </c>
      <c r="B193" s="214" t="s">
        <v>1769</v>
      </c>
      <c r="C193" s="198"/>
      <c r="D193" s="198"/>
    </row>
    <row r="194" spans="1:4" x14ac:dyDescent="0.25">
      <c r="A194" s="188" t="s">
        <v>1876</v>
      </c>
      <c r="B194" s="214" t="s">
        <v>1769</v>
      </c>
      <c r="C194" s="198"/>
      <c r="D194" s="198"/>
    </row>
    <row r="195" spans="1:4" x14ac:dyDescent="0.25">
      <c r="A195" s="188" t="s">
        <v>1877</v>
      </c>
      <c r="B195" s="214" t="s">
        <v>1769</v>
      </c>
      <c r="C195" s="198"/>
      <c r="D195" s="198"/>
    </row>
    <row r="196" spans="1:4" x14ac:dyDescent="0.25">
      <c r="A196" s="188" t="s">
        <v>1878</v>
      </c>
      <c r="B196" s="214" t="s">
        <v>1769</v>
      </c>
      <c r="C196" s="198"/>
      <c r="D196" s="198"/>
    </row>
    <row r="197" spans="1:4" x14ac:dyDescent="0.25">
      <c r="A197" s="188" t="s">
        <v>1879</v>
      </c>
      <c r="B197" s="214" t="s">
        <v>1769</v>
      </c>
      <c r="C197" s="198"/>
      <c r="D197" s="198"/>
    </row>
    <row r="198" spans="1:4" x14ac:dyDescent="0.25">
      <c r="A198" s="188" t="s">
        <v>1880</v>
      </c>
      <c r="B198" s="214" t="s">
        <v>1769</v>
      </c>
      <c r="C198" s="198"/>
      <c r="D198" s="198"/>
    </row>
    <row r="199" spans="1:4" x14ac:dyDescent="0.25">
      <c r="A199" s="188" t="s">
        <v>1881</v>
      </c>
      <c r="B199" s="214" t="s">
        <v>1769</v>
      </c>
      <c r="C199" s="198"/>
      <c r="D199" s="198"/>
    </row>
    <row r="200" spans="1:4" x14ac:dyDescent="0.25">
      <c r="A200" s="188" t="s">
        <v>1882</v>
      </c>
      <c r="B200" s="214" t="s">
        <v>1769</v>
      </c>
      <c r="C200" s="215"/>
      <c r="D200" s="198"/>
    </row>
    <row r="201" spans="1:4" x14ac:dyDescent="0.25">
      <c r="A201" s="188" t="s">
        <v>1883</v>
      </c>
      <c r="B201" s="214" t="s">
        <v>1769</v>
      </c>
      <c r="C201" s="198"/>
      <c r="D201" s="198"/>
    </row>
    <row r="202" spans="1:4" x14ac:dyDescent="0.25">
      <c r="A202" s="188" t="s">
        <v>1884</v>
      </c>
      <c r="B202" s="214" t="s">
        <v>1769</v>
      </c>
      <c r="C202" s="198"/>
      <c r="D202" s="198"/>
    </row>
    <row r="203" spans="1:4" x14ac:dyDescent="0.25">
      <c r="A203" s="205" t="s">
        <v>1885</v>
      </c>
      <c r="B203" s="208"/>
      <c r="C203" s="198"/>
      <c r="D203" s="198"/>
    </row>
    <row r="204" spans="1:4" x14ac:dyDescent="0.25">
      <c r="A204" s="188" t="s">
        <v>1873</v>
      </c>
      <c r="B204" s="214" t="s">
        <v>1769</v>
      </c>
      <c r="C204" s="198"/>
      <c r="D204" s="198"/>
    </row>
    <row r="205" spans="1:4" x14ac:dyDescent="0.25">
      <c r="A205" s="188" t="s">
        <v>1874</v>
      </c>
      <c r="B205" s="214" t="s">
        <v>1769</v>
      </c>
      <c r="C205" s="198"/>
      <c r="D205" s="198"/>
    </row>
    <row r="206" spans="1:4" x14ac:dyDescent="0.25">
      <c r="A206" s="188" t="s">
        <v>1875</v>
      </c>
      <c r="B206" s="214" t="s">
        <v>1769</v>
      </c>
      <c r="C206" s="198"/>
      <c r="D206" s="198"/>
    </row>
    <row r="207" spans="1:4" x14ac:dyDescent="0.25">
      <c r="A207" s="188" t="s">
        <v>1876</v>
      </c>
      <c r="B207" s="214" t="s">
        <v>1769</v>
      </c>
      <c r="C207" s="198"/>
      <c r="D207" s="198"/>
    </row>
    <row r="208" spans="1:4" x14ac:dyDescent="0.25">
      <c r="A208" s="188" t="s">
        <v>1877</v>
      </c>
      <c r="B208" s="214" t="s">
        <v>1769</v>
      </c>
      <c r="C208" s="198"/>
      <c r="D208" s="198"/>
    </row>
    <row r="209" spans="1:4" x14ac:dyDescent="0.25">
      <c r="A209" s="188" t="s">
        <v>1878</v>
      </c>
      <c r="B209" s="214" t="s">
        <v>1769</v>
      </c>
      <c r="C209" s="198"/>
      <c r="D209" s="198"/>
    </row>
    <row r="210" spans="1:4" x14ac:dyDescent="0.25">
      <c r="A210" s="188" t="s">
        <v>1879</v>
      </c>
      <c r="B210" s="214" t="s">
        <v>1769</v>
      </c>
      <c r="C210" s="198"/>
      <c r="D210" s="198"/>
    </row>
    <row r="211" spans="1:4" x14ac:dyDescent="0.25">
      <c r="A211" s="188" t="s">
        <v>1880</v>
      </c>
      <c r="B211" s="214" t="s">
        <v>1769</v>
      </c>
      <c r="C211" s="198"/>
      <c r="D211" s="198"/>
    </row>
    <row r="212" spans="1:4" x14ac:dyDescent="0.25">
      <c r="A212" s="188" t="s">
        <v>1881</v>
      </c>
      <c r="B212" s="214" t="s">
        <v>1769</v>
      </c>
      <c r="C212" s="198"/>
      <c r="D212" s="198"/>
    </row>
    <row r="213" spans="1:4" x14ac:dyDescent="0.25">
      <c r="A213" s="188" t="s">
        <v>1882</v>
      </c>
      <c r="B213" s="214" t="s">
        <v>1769</v>
      </c>
      <c r="C213" s="198"/>
      <c r="D213" s="198"/>
    </row>
    <row r="214" spans="1:4" x14ac:dyDescent="0.25">
      <c r="A214" s="188" t="s">
        <v>1883</v>
      </c>
      <c r="B214" s="214" t="s">
        <v>1769</v>
      </c>
      <c r="C214" s="198"/>
      <c r="D214" s="198"/>
    </row>
    <row r="215" spans="1:4" x14ac:dyDescent="0.25">
      <c r="A215" s="188" t="s">
        <v>1884</v>
      </c>
      <c r="B215" s="214" t="s">
        <v>1769</v>
      </c>
      <c r="C215" s="198"/>
      <c r="D215" s="198"/>
    </row>
    <row r="216" spans="1:4" x14ac:dyDescent="0.25">
      <c r="A216" s="205" t="s">
        <v>1886</v>
      </c>
      <c r="B216" s="208"/>
      <c r="C216" s="198"/>
      <c r="D216" s="198"/>
    </row>
    <row r="217" spans="1:4" x14ac:dyDescent="0.25">
      <c r="A217" s="162" t="s">
        <v>1918</v>
      </c>
      <c r="B217" s="214" t="s">
        <v>1769</v>
      </c>
      <c r="C217" s="198"/>
      <c r="D217" s="198"/>
    </row>
    <row r="218" spans="1:4" x14ac:dyDescent="0.25">
      <c r="A218" s="162" t="s">
        <v>1919</v>
      </c>
      <c r="B218" s="214" t="s">
        <v>1769</v>
      </c>
      <c r="C218" s="198"/>
      <c r="D218" s="198"/>
    </row>
    <row r="219" spans="1:4" x14ac:dyDescent="0.25">
      <c r="A219" s="162" t="s">
        <v>1920</v>
      </c>
      <c r="B219" s="214" t="s">
        <v>1769</v>
      </c>
      <c r="C219" s="198"/>
      <c r="D219" s="198"/>
    </row>
    <row r="220" spans="1:4" x14ac:dyDescent="0.25">
      <c r="A220" s="162" t="s">
        <v>1921</v>
      </c>
      <c r="B220" s="214" t="s">
        <v>1769</v>
      </c>
      <c r="C220" s="198"/>
      <c r="D220" s="198"/>
    </row>
    <row r="221" spans="1:4" x14ac:dyDescent="0.25">
      <c r="A221" s="162" t="s">
        <v>1922</v>
      </c>
      <c r="B221" s="214" t="s">
        <v>1769</v>
      </c>
      <c r="C221" s="198"/>
      <c r="D221" s="198"/>
    </row>
    <row r="222" spans="1:4" x14ac:dyDescent="0.25">
      <c r="A222" s="162" t="s">
        <v>1923</v>
      </c>
      <c r="B222" s="214" t="s">
        <v>1769</v>
      </c>
      <c r="C222" s="198"/>
      <c r="D222" s="198"/>
    </row>
    <row r="223" spans="1:4" x14ac:dyDescent="0.25">
      <c r="A223" s="162" t="s">
        <v>1924</v>
      </c>
      <c r="B223" s="214" t="s">
        <v>1769</v>
      </c>
      <c r="C223" s="198"/>
      <c r="D223" s="198"/>
    </row>
    <row r="224" spans="1:4" x14ac:dyDescent="0.25">
      <c r="A224" s="162" t="s">
        <v>1925</v>
      </c>
      <c r="B224" s="214" t="s">
        <v>1769</v>
      </c>
      <c r="C224" s="198"/>
      <c r="D224" s="198"/>
    </row>
    <row r="225" spans="1:4" x14ac:dyDescent="0.25">
      <c r="A225" s="162" t="s">
        <v>1926</v>
      </c>
      <c r="B225" s="214" t="s">
        <v>1769</v>
      </c>
      <c r="C225" s="198"/>
      <c r="D225" s="198"/>
    </row>
    <row r="226" spans="1:4" x14ac:dyDescent="0.25">
      <c r="A226" s="200" t="s">
        <v>1927</v>
      </c>
      <c r="B226" s="208"/>
      <c r="C226" s="198"/>
      <c r="D226" s="198"/>
    </row>
    <row r="227" spans="1:4" x14ac:dyDescent="0.25">
      <c r="A227" s="170" t="s">
        <v>1928</v>
      </c>
      <c r="B227" s="214" t="s">
        <v>1769</v>
      </c>
      <c r="C227" s="198"/>
      <c r="D227" s="198"/>
    </row>
    <row r="228" spans="1:4" x14ac:dyDescent="0.25">
      <c r="A228" s="170" t="s">
        <v>1929</v>
      </c>
      <c r="B228" s="214" t="s">
        <v>1769</v>
      </c>
      <c r="C228" s="198"/>
      <c r="D228" s="198"/>
    </row>
    <row r="229" spans="1:4" x14ac:dyDescent="0.25">
      <c r="A229" s="170" t="s">
        <v>1899</v>
      </c>
      <c r="B229" s="214" t="s">
        <v>1769</v>
      </c>
      <c r="C229" s="198"/>
      <c r="D229" s="198"/>
    </row>
    <row r="230" spans="1:4" x14ac:dyDescent="0.25">
      <c r="A230" s="170" t="s">
        <v>1900</v>
      </c>
      <c r="B230" s="214" t="s">
        <v>1769</v>
      </c>
      <c r="C230" s="198"/>
      <c r="D230" s="198"/>
    </row>
    <row r="231" spans="1:4" x14ac:dyDescent="0.25">
      <c r="A231" s="170" t="s">
        <v>1901</v>
      </c>
      <c r="B231" s="214" t="s">
        <v>1769</v>
      </c>
      <c r="C231" s="198"/>
      <c r="D231" s="198"/>
    </row>
    <row r="232" spans="1:4" x14ac:dyDescent="0.25">
      <c r="A232" s="200" t="s">
        <v>1902</v>
      </c>
      <c r="B232" s="208"/>
      <c r="C232" s="198"/>
      <c r="D232" s="198"/>
    </row>
    <row r="233" spans="1:4" x14ac:dyDescent="0.25">
      <c r="A233" s="170" t="s">
        <v>1930</v>
      </c>
      <c r="B233" s="214" t="s">
        <v>1769</v>
      </c>
      <c r="C233" s="198"/>
      <c r="D233" s="198"/>
    </row>
    <row r="234" spans="1:4" x14ac:dyDescent="0.25">
      <c r="A234" s="170" t="s">
        <v>1931</v>
      </c>
      <c r="B234" s="214" t="s">
        <v>1769</v>
      </c>
      <c r="C234" s="198"/>
      <c r="D234" s="198"/>
    </row>
    <row r="235" spans="1:4" x14ac:dyDescent="0.25">
      <c r="A235" s="170" t="s">
        <v>1904</v>
      </c>
      <c r="B235" s="214" t="s">
        <v>1769</v>
      </c>
      <c r="C235" s="198"/>
      <c r="D235" s="198"/>
    </row>
    <row r="236" spans="1:4" x14ac:dyDescent="0.25">
      <c r="A236" s="170" t="s">
        <v>1905</v>
      </c>
      <c r="B236" s="214" t="s">
        <v>1769</v>
      </c>
      <c r="C236" s="198"/>
      <c r="D236" s="198"/>
    </row>
    <row r="237" spans="1:4" x14ac:dyDescent="0.25">
      <c r="A237" s="170" t="s">
        <v>1906</v>
      </c>
      <c r="B237" s="214" t="s">
        <v>1769</v>
      </c>
      <c r="C237" s="198"/>
      <c r="D237" s="198"/>
    </row>
    <row r="238" spans="1:4" x14ac:dyDescent="0.25">
      <c r="A238" s="200" t="s">
        <v>1907</v>
      </c>
      <c r="B238" s="208"/>
      <c r="C238" s="198"/>
      <c r="D238" s="198"/>
    </row>
    <row r="239" spans="1:4" x14ac:dyDescent="0.25">
      <c r="A239" s="170" t="s">
        <v>1908</v>
      </c>
      <c r="B239" s="214" t="s">
        <v>1769</v>
      </c>
      <c r="C239" s="198"/>
      <c r="D239" s="198"/>
    </row>
    <row r="240" spans="1:4" x14ac:dyDescent="0.25">
      <c r="A240" s="170" t="s">
        <v>1909</v>
      </c>
      <c r="B240" s="214" t="s">
        <v>1769</v>
      </c>
      <c r="C240" s="198"/>
      <c r="D240" s="198"/>
    </row>
    <row r="241" spans="1:4" x14ac:dyDescent="0.25">
      <c r="A241" s="170" t="s">
        <v>1910</v>
      </c>
      <c r="B241" s="214" t="s">
        <v>1769</v>
      </c>
      <c r="C241" s="198"/>
      <c r="D241" s="198"/>
    </row>
    <row r="242" spans="1:4" x14ac:dyDescent="0.25">
      <c r="A242" s="200" t="s">
        <v>1911</v>
      </c>
      <c r="B242" s="208"/>
      <c r="C242" s="198"/>
      <c r="D242" s="198"/>
    </row>
    <row r="243" spans="1:4" x14ac:dyDescent="0.25">
      <c r="A243" s="170" t="s">
        <v>1912</v>
      </c>
      <c r="B243" s="214" t="s">
        <v>1769</v>
      </c>
      <c r="C243" s="198"/>
      <c r="D243" s="198"/>
    </row>
    <row r="244" spans="1:4" x14ac:dyDescent="0.25">
      <c r="A244" s="170" t="s">
        <v>1790</v>
      </c>
      <c r="B244" s="214" t="s">
        <v>1769</v>
      </c>
      <c r="C244" s="198"/>
      <c r="D244" s="198"/>
    </row>
    <row r="245" spans="1:4" x14ac:dyDescent="0.25">
      <c r="A245" s="170" t="s">
        <v>1805</v>
      </c>
      <c r="B245" s="214" t="s">
        <v>1769</v>
      </c>
      <c r="C245" s="198"/>
      <c r="D245" s="198"/>
    </row>
    <row r="246" spans="1:4" x14ac:dyDescent="0.25">
      <c r="A246" s="205" t="s">
        <v>1913</v>
      </c>
      <c r="B246" s="208"/>
      <c r="C246" s="198"/>
      <c r="D246" s="198"/>
    </row>
    <row r="247" spans="1:4" x14ac:dyDescent="0.25">
      <c r="A247" s="162" t="s">
        <v>1814</v>
      </c>
      <c r="B247" s="214" t="s">
        <v>1769</v>
      </c>
      <c r="C247" s="198"/>
      <c r="D247" s="198"/>
    </row>
    <row r="248" spans="1:4" x14ac:dyDescent="0.25">
      <c r="A248" s="162" t="s">
        <v>1914</v>
      </c>
      <c r="B248" s="214" t="s">
        <v>1769</v>
      </c>
      <c r="C248" s="198"/>
      <c r="D248" s="198"/>
    </row>
    <row r="249" spans="1:4" x14ac:dyDescent="0.25">
      <c r="A249" s="216" t="s">
        <v>1932</v>
      </c>
      <c r="B249" s="208"/>
      <c r="C249" s="198"/>
      <c r="D249" s="198"/>
    </row>
    <row r="250" spans="1:4" x14ac:dyDescent="0.25">
      <c r="A250" s="170" t="s">
        <v>1933</v>
      </c>
      <c r="B250" s="208"/>
      <c r="C250" s="198"/>
      <c r="D250" s="198"/>
    </row>
    <row r="251" spans="1:4" x14ac:dyDescent="0.25">
      <c r="A251" s="217" t="s">
        <v>1934</v>
      </c>
      <c r="B251" s="214" t="s">
        <v>1769</v>
      </c>
      <c r="C251" s="198"/>
      <c r="D251" s="198"/>
    </row>
    <row r="252" spans="1:4" ht="25.5" x14ac:dyDescent="0.25">
      <c r="A252" s="218" t="s">
        <v>1935</v>
      </c>
      <c r="B252" s="214" t="s">
        <v>1769</v>
      </c>
      <c r="C252" s="198"/>
      <c r="D252" s="198"/>
    </row>
    <row r="253" spans="1:4" x14ac:dyDescent="0.25">
      <c r="A253" s="218" t="s">
        <v>1936</v>
      </c>
      <c r="B253" s="214" t="s">
        <v>1769</v>
      </c>
      <c r="C253" s="198"/>
      <c r="D253" s="198"/>
    </row>
    <row r="254" spans="1:4" ht="47.25" customHeight="1" x14ac:dyDescent="0.25">
      <c r="A254" s="162" t="s">
        <v>1937</v>
      </c>
      <c r="B254" s="214" t="s">
        <v>1769</v>
      </c>
      <c r="C254" s="198"/>
      <c r="D254" s="198"/>
    </row>
    <row r="255" spans="1:4" x14ac:dyDescent="0.25">
      <c r="A255" s="162" t="s">
        <v>1938</v>
      </c>
      <c r="B255" s="214" t="s">
        <v>1769</v>
      </c>
      <c r="C255" s="198"/>
      <c r="D255" s="198"/>
    </row>
    <row r="256" spans="1:4" x14ac:dyDescent="0.25">
      <c r="A256" s="218" t="s">
        <v>1856</v>
      </c>
      <c r="B256" s="214" t="s">
        <v>1769</v>
      </c>
      <c r="C256" s="198"/>
      <c r="D256" s="198"/>
    </row>
    <row r="257" spans="1:4" x14ac:dyDescent="0.25">
      <c r="A257" s="170" t="s">
        <v>1858</v>
      </c>
      <c r="B257" s="214" t="s">
        <v>1769</v>
      </c>
      <c r="C257" s="198"/>
      <c r="D257" s="198"/>
    </row>
    <row r="259" spans="1:4" ht="18.75" x14ac:dyDescent="0.3">
      <c r="A259" s="155" t="s">
        <v>1939</v>
      </c>
    </row>
    <row r="260" spans="1:4" ht="15.75" customHeight="1" x14ac:dyDescent="0.25"/>
    <row r="261" spans="1:4" ht="15.75" x14ac:dyDescent="0.25">
      <c r="A261" s="192" t="s">
        <v>1940</v>
      </c>
      <c r="B261" s="271"/>
      <c r="C261" s="272"/>
      <c r="D261" s="273"/>
    </row>
    <row r="262" spans="1:4" x14ac:dyDescent="0.25">
      <c r="A262" s="190" t="s">
        <v>1941</v>
      </c>
      <c r="B262" s="261"/>
      <c r="C262" s="261"/>
      <c r="D262" s="261"/>
    </row>
    <row r="263" spans="1:4" ht="101.25" customHeight="1" x14ac:dyDescent="0.25">
      <c r="A263" s="170" t="s">
        <v>1942</v>
      </c>
      <c r="B263" s="258" t="s">
        <v>1943</v>
      </c>
      <c r="C263" s="259"/>
      <c r="D263" s="260"/>
    </row>
    <row r="264" spans="1:4" x14ac:dyDescent="0.25">
      <c r="A264" s="190" t="s">
        <v>1944</v>
      </c>
      <c r="B264" s="261"/>
      <c r="C264" s="261"/>
      <c r="D264" s="261"/>
    </row>
    <row r="265" spans="1:4" ht="52.5" customHeight="1" x14ac:dyDescent="0.25">
      <c r="A265" s="170" t="s">
        <v>1945</v>
      </c>
      <c r="B265" s="258" t="s">
        <v>1946</v>
      </c>
      <c r="C265" s="259"/>
      <c r="D265" s="260"/>
    </row>
    <row r="266" spans="1:4" ht="15" customHeight="1" x14ac:dyDescent="0.25">
      <c r="A266" s="170" t="s">
        <v>1947</v>
      </c>
      <c r="B266" s="269" t="s">
        <v>1948</v>
      </c>
      <c r="C266" s="270"/>
      <c r="D266" s="270"/>
    </row>
    <row r="267" spans="1:4" ht="15" customHeight="1" x14ac:dyDescent="0.25">
      <c r="A267" s="170" t="s">
        <v>1949</v>
      </c>
      <c r="B267" s="269" t="s">
        <v>1769</v>
      </c>
      <c r="C267" s="270"/>
      <c r="D267" s="270"/>
    </row>
    <row r="268" spans="1:4" x14ac:dyDescent="0.25">
      <c r="A268" s="190" t="s">
        <v>1950</v>
      </c>
      <c r="B268" s="261"/>
      <c r="C268" s="261"/>
      <c r="D268" s="261"/>
    </row>
    <row r="269" spans="1:4" ht="43.5" customHeight="1" x14ac:dyDescent="0.25">
      <c r="A269" s="170" t="s">
        <v>1951</v>
      </c>
      <c r="B269" s="258" t="s">
        <v>1952</v>
      </c>
      <c r="C269" s="259"/>
      <c r="D269" s="260"/>
    </row>
    <row r="270" spans="1:4" x14ac:dyDescent="0.25">
      <c r="A270" s="170" t="s">
        <v>1953</v>
      </c>
      <c r="B270" s="258" t="s">
        <v>1954</v>
      </c>
      <c r="C270" s="259"/>
      <c r="D270" s="260"/>
    </row>
    <row r="271" spans="1:4" x14ac:dyDescent="0.25">
      <c r="A271" s="190" t="s">
        <v>1955</v>
      </c>
      <c r="B271" s="261"/>
      <c r="C271" s="261"/>
      <c r="D271" s="261"/>
    </row>
    <row r="272" spans="1:4" ht="48.75" customHeight="1" x14ac:dyDescent="0.25">
      <c r="A272" s="170" t="s">
        <v>1956</v>
      </c>
      <c r="B272" s="268" t="s">
        <v>1957</v>
      </c>
      <c r="C272" s="268"/>
      <c r="D272" s="268"/>
    </row>
    <row r="273" spans="1:4" ht="27.75" customHeight="1" x14ac:dyDescent="0.25">
      <c r="A273" s="170" t="s">
        <v>1958</v>
      </c>
      <c r="B273" s="268" t="s">
        <v>1959</v>
      </c>
      <c r="C273" s="268"/>
      <c r="D273" s="268"/>
    </row>
    <row r="274" spans="1:4" ht="30" customHeight="1" x14ac:dyDescent="0.25">
      <c r="A274" s="170" t="s">
        <v>1960</v>
      </c>
      <c r="B274" s="266" t="s">
        <v>1961</v>
      </c>
      <c r="C274" s="266"/>
      <c r="D274" s="266"/>
    </row>
    <row r="275" spans="1:4" ht="45.75" customHeight="1" x14ac:dyDescent="0.25">
      <c r="A275" s="170" t="s">
        <v>1962</v>
      </c>
      <c r="B275" s="262" t="s">
        <v>1825</v>
      </c>
      <c r="C275" s="263"/>
      <c r="D275" s="264"/>
    </row>
    <row r="276" spans="1:4" x14ac:dyDescent="0.25">
      <c r="A276" s="190" t="s">
        <v>1963</v>
      </c>
      <c r="B276" s="261"/>
      <c r="C276" s="261"/>
      <c r="D276" s="261"/>
    </row>
    <row r="277" spans="1:4" ht="24.75" customHeight="1" x14ac:dyDescent="0.25">
      <c r="A277" s="170" t="s">
        <v>1964</v>
      </c>
      <c r="B277" s="267" t="s">
        <v>1965</v>
      </c>
      <c r="C277" s="267"/>
      <c r="D277" s="267"/>
    </row>
    <row r="278" spans="1:4" x14ac:dyDescent="0.25">
      <c r="A278" s="190" t="s">
        <v>1966</v>
      </c>
      <c r="B278" s="261"/>
      <c r="C278" s="261"/>
      <c r="D278" s="261"/>
    </row>
    <row r="279" spans="1:4" ht="44.25" customHeight="1" x14ac:dyDescent="0.25">
      <c r="A279" s="170" t="s">
        <v>1967</v>
      </c>
      <c r="B279" s="262" t="s">
        <v>1968</v>
      </c>
      <c r="C279" s="263"/>
      <c r="D279" s="264"/>
    </row>
    <row r="280" spans="1:4" x14ac:dyDescent="0.25">
      <c r="A280" s="190" t="s">
        <v>1969</v>
      </c>
      <c r="B280" s="261"/>
      <c r="C280" s="261"/>
      <c r="D280" s="261"/>
    </row>
    <row r="281" spans="1:4" ht="40.5" customHeight="1" x14ac:dyDescent="0.25">
      <c r="A281" s="170" t="s">
        <v>1970</v>
      </c>
      <c r="B281" s="258" t="s">
        <v>1971</v>
      </c>
      <c r="C281" s="259"/>
      <c r="D281" s="260"/>
    </row>
    <row r="282" spans="1:4" ht="82.5" customHeight="1" x14ac:dyDescent="0.25">
      <c r="A282" s="170" t="s">
        <v>1972</v>
      </c>
      <c r="B282" s="262" t="s">
        <v>1973</v>
      </c>
      <c r="C282" s="263"/>
      <c r="D282" s="264"/>
    </row>
    <row r="283" spans="1:4" x14ac:dyDescent="0.25">
      <c r="A283" s="190" t="s">
        <v>1974</v>
      </c>
      <c r="B283" s="261"/>
      <c r="C283" s="261"/>
      <c r="D283" s="261"/>
    </row>
    <row r="284" spans="1:4" ht="102.75" customHeight="1" x14ac:dyDescent="0.25">
      <c r="A284" s="170" t="s">
        <v>1975</v>
      </c>
      <c r="B284" s="258" t="s">
        <v>1976</v>
      </c>
      <c r="C284" s="259"/>
      <c r="D284" s="260"/>
    </row>
    <row r="285" spans="1:4" ht="33.75" customHeight="1" x14ac:dyDescent="0.25">
      <c r="A285" s="170" t="s">
        <v>1977</v>
      </c>
      <c r="B285" s="258" t="s">
        <v>1978</v>
      </c>
      <c r="C285" s="259"/>
      <c r="D285" s="260"/>
    </row>
    <row r="286" spans="1:4" x14ac:dyDescent="0.25">
      <c r="A286" s="190" t="s">
        <v>1979</v>
      </c>
      <c r="B286" s="261"/>
      <c r="C286" s="261"/>
      <c r="D286" s="261"/>
    </row>
    <row r="287" spans="1:4" ht="53.25" customHeight="1" x14ac:dyDescent="0.25">
      <c r="A287" s="170" t="s">
        <v>1980</v>
      </c>
      <c r="B287" s="258" t="s">
        <v>1981</v>
      </c>
      <c r="C287" s="259"/>
      <c r="D287" s="260"/>
    </row>
    <row r="288" spans="1:4" ht="34.5" customHeight="1" x14ac:dyDescent="0.25">
      <c r="A288" s="162" t="s">
        <v>1982</v>
      </c>
      <c r="B288" s="258" t="s">
        <v>1983</v>
      </c>
      <c r="C288" s="259"/>
      <c r="D288" s="260"/>
    </row>
    <row r="289" spans="1:4" ht="72" customHeight="1" x14ac:dyDescent="0.25">
      <c r="A289" s="170" t="s">
        <v>1984</v>
      </c>
      <c r="B289" s="262" t="s">
        <v>1985</v>
      </c>
      <c r="C289" s="263"/>
      <c r="D289" s="264"/>
    </row>
    <row r="290" spans="1:4" ht="18.75" customHeight="1" x14ac:dyDescent="0.25">
      <c r="A290" s="170" t="s">
        <v>1986</v>
      </c>
      <c r="B290" s="265" t="s">
        <v>1987</v>
      </c>
      <c r="C290" s="263"/>
      <c r="D290" s="264"/>
    </row>
    <row r="291" spans="1:4" x14ac:dyDescent="0.25">
      <c r="A291" s="190" t="s">
        <v>1988</v>
      </c>
      <c r="B291" s="261"/>
      <c r="C291" s="261"/>
      <c r="D291" s="261"/>
    </row>
    <row r="292" spans="1:4" x14ac:dyDescent="0.25">
      <c r="A292" s="170" t="s">
        <v>1989</v>
      </c>
      <c r="B292" s="258" t="s">
        <v>1825</v>
      </c>
      <c r="C292" s="259"/>
      <c r="D292" s="260"/>
    </row>
    <row r="293" spans="1:4" x14ac:dyDescent="0.25">
      <c r="A293" s="170" t="s">
        <v>1990</v>
      </c>
      <c r="B293" s="258" t="s">
        <v>1825</v>
      </c>
      <c r="C293" s="259"/>
      <c r="D293" s="260"/>
    </row>
    <row r="294" spans="1:4" x14ac:dyDescent="0.25">
      <c r="A294" s="170" t="s">
        <v>1991</v>
      </c>
      <c r="B294" s="258" t="s">
        <v>1825</v>
      </c>
      <c r="C294" s="259"/>
      <c r="D294" s="260"/>
    </row>
    <row r="295" spans="1:4" x14ac:dyDescent="0.25">
      <c r="A295" s="170" t="s">
        <v>1992</v>
      </c>
      <c r="B295" s="258" t="s">
        <v>1825</v>
      </c>
      <c r="C295" s="259"/>
      <c r="D295" s="260"/>
    </row>
    <row r="296" spans="1:4" x14ac:dyDescent="0.25">
      <c r="A296" s="170" t="s">
        <v>1993</v>
      </c>
      <c r="B296" s="258" t="s">
        <v>1825</v>
      </c>
      <c r="C296" s="259"/>
      <c r="D296" s="260"/>
    </row>
    <row r="297" spans="1:4" x14ac:dyDescent="0.25">
      <c r="A297" s="190" t="s">
        <v>1994</v>
      </c>
      <c r="B297" s="261"/>
      <c r="C297" s="261"/>
      <c r="D297" s="261"/>
    </row>
    <row r="298" spans="1:4" ht="42" customHeight="1" x14ac:dyDescent="0.25">
      <c r="A298" s="170" t="s">
        <v>1995</v>
      </c>
      <c r="B298" s="258" t="s">
        <v>1996</v>
      </c>
      <c r="C298" s="259"/>
      <c r="D298" s="260"/>
    </row>
    <row r="299" spans="1:4" x14ac:dyDescent="0.25">
      <c r="A299" s="190" t="s">
        <v>1909</v>
      </c>
      <c r="B299" s="261"/>
      <c r="C299" s="261"/>
      <c r="D299" s="261"/>
    </row>
    <row r="300" spans="1:4" ht="60" customHeight="1" x14ac:dyDescent="0.25">
      <c r="A300" s="170" t="s">
        <v>1997</v>
      </c>
      <c r="B300" s="258" t="s">
        <v>1998</v>
      </c>
      <c r="C300" s="259"/>
      <c r="D300" s="260"/>
    </row>
    <row r="301" spans="1:4" x14ac:dyDescent="0.25">
      <c r="A301" s="190" t="s">
        <v>1999</v>
      </c>
      <c r="B301" s="261"/>
      <c r="C301" s="261"/>
      <c r="D301" s="261"/>
    </row>
    <row r="302" spans="1:4" ht="30.75" customHeight="1" x14ac:dyDescent="0.25">
      <c r="A302" s="170" t="s">
        <v>2000</v>
      </c>
      <c r="B302" s="258" t="s">
        <v>2001</v>
      </c>
      <c r="C302" s="259"/>
      <c r="D302" s="260"/>
    </row>
    <row r="304" spans="1:4" ht="18.75" x14ac:dyDescent="0.3">
      <c r="A304" s="155" t="s">
        <v>2002</v>
      </c>
    </row>
    <row r="306" spans="1:4" ht="15.75" thickBot="1" x14ac:dyDescent="0.3">
      <c r="A306" s="219" t="s">
        <v>2003</v>
      </c>
      <c r="B306" s="220" t="s">
        <v>2053</v>
      </c>
      <c r="C306" s="220" t="s">
        <v>2048</v>
      </c>
      <c r="D306" s="220" t="s">
        <v>1765</v>
      </c>
    </row>
    <row r="307" spans="1:4" x14ac:dyDescent="0.25">
      <c r="A307" s="221" t="s">
        <v>2004</v>
      </c>
      <c r="B307" s="222"/>
      <c r="C307" s="222"/>
      <c r="D307" s="222"/>
    </row>
    <row r="308" spans="1:4" x14ac:dyDescent="0.25">
      <c r="A308" s="170" t="s">
        <v>2005</v>
      </c>
      <c r="B308" s="222"/>
      <c r="C308" s="222"/>
      <c r="D308" s="222"/>
    </row>
    <row r="309" spans="1:4" x14ac:dyDescent="0.25">
      <c r="A309" s="170" t="s">
        <v>2006</v>
      </c>
      <c r="B309" s="223" t="s">
        <v>2049</v>
      </c>
      <c r="C309" s="223" t="s">
        <v>2049</v>
      </c>
      <c r="D309" s="223" t="s">
        <v>2049</v>
      </c>
    </row>
    <row r="310" spans="1:4" x14ac:dyDescent="0.25">
      <c r="A310" s="170" t="s">
        <v>2007</v>
      </c>
      <c r="B310" s="223" t="s">
        <v>2008</v>
      </c>
      <c r="C310" s="223" t="s">
        <v>2008</v>
      </c>
      <c r="D310" s="223" t="s">
        <v>2008</v>
      </c>
    </row>
    <row r="311" spans="1:4" x14ac:dyDescent="0.25">
      <c r="A311" s="170" t="s">
        <v>2009</v>
      </c>
      <c r="B311" s="223" t="s">
        <v>2010</v>
      </c>
      <c r="C311" s="223" t="s">
        <v>2010</v>
      </c>
      <c r="D311" s="223" t="s">
        <v>2010</v>
      </c>
    </row>
    <row r="312" spans="1:4" x14ac:dyDescent="0.25">
      <c r="A312" s="170" t="s">
        <v>2011</v>
      </c>
      <c r="B312" s="223" t="s">
        <v>2012</v>
      </c>
      <c r="C312" s="223" t="s">
        <v>2012</v>
      </c>
      <c r="D312" s="223" t="s">
        <v>2012</v>
      </c>
    </row>
  </sheetData>
  <mergeCells count="47">
    <mergeCell ref="B261:D261"/>
    <mergeCell ref="A1:A3"/>
    <mergeCell ref="B60:D60"/>
    <mergeCell ref="B61:D61"/>
    <mergeCell ref="B62:D62"/>
    <mergeCell ref="B63:D63"/>
    <mergeCell ref="B273:D273"/>
    <mergeCell ref="B262:D262"/>
    <mergeCell ref="B263:D263"/>
    <mergeCell ref="B264:D264"/>
    <mergeCell ref="B265:D265"/>
    <mergeCell ref="B266:D266"/>
    <mergeCell ref="B267:D267"/>
    <mergeCell ref="B268:D268"/>
    <mergeCell ref="B269:D269"/>
    <mergeCell ref="B270:D270"/>
    <mergeCell ref="B271:D271"/>
    <mergeCell ref="B272:D272"/>
    <mergeCell ref="B285:D285"/>
    <mergeCell ref="B274:D274"/>
    <mergeCell ref="B275:D275"/>
    <mergeCell ref="B276:D276"/>
    <mergeCell ref="B277:D277"/>
    <mergeCell ref="B278:D278"/>
    <mergeCell ref="B279:D279"/>
    <mergeCell ref="B280:D280"/>
    <mergeCell ref="B281:D281"/>
    <mergeCell ref="B282:D282"/>
    <mergeCell ref="B283:D283"/>
    <mergeCell ref="B284:D284"/>
    <mergeCell ref="B297:D297"/>
    <mergeCell ref="B286:D286"/>
    <mergeCell ref="B287:D287"/>
    <mergeCell ref="B288:D288"/>
    <mergeCell ref="B289:D289"/>
    <mergeCell ref="B290:D290"/>
    <mergeCell ref="B291:D291"/>
    <mergeCell ref="B292:D292"/>
    <mergeCell ref="B293:D293"/>
    <mergeCell ref="B294:D294"/>
    <mergeCell ref="B295:D295"/>
    <mergeCell ref="B296:D296"/>
    <mergeCell ref="B298:D298"/>
    <mergeCell ref="B299:D299"/>
    <mergeCell ref="B300:D300"/>
    <mergeCell ref="B301:D301"/>
    <mergeCell ref="B302:D302"/>
  </mergeCells>
  <pageMargins left="0.7" right="0.7" top="0.75" bottom="0.75" header="0.3" footer="0.3"/>
  <pageSetup paperSize="9" scale="49" fitToHeight="0" orientation="portrait" verticalDpi="598"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60" zoomScaleNormal="6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x14ac:dyDescent="0.25">
      <c r="A1" s="279" t="s">
        <v>1756</v>
      </c>
      <c r="B1" s="279"/>
    </row>
    <row r="2" spans="1:13" ht="31.5" x14ac:dyDescent="0.25">
      <c r="A2" s="63" t="s">
        <v>1755</v>
      </c>
      <c r="B2" s="63"/>
      <c r="C2" s="64"/>
      <c r="D2" s="64"/>
      <c r="E2" s="64"/>
      <c r="F2" s="100"/>
      <c r="G2" s="100"/>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84</v>
      </c>
      <c r="D4" s="67"/>
      <c r="E4" s="67"/>
      <c r="F4" s="64"/>
      <c r="G4" s="64"/>
      <c r="H4" s="64"/>
      <c r="I4" s="77" t="s">
        <v>1748</v>
      </c>
      <c r="J4" s="131" t="s">
        <v>1422</v>
      </c>
      <c r="L4" s="64"/>
      <c r="M4" s="64"/>
    </row>
    <row r="5" spans="1:13" ht="15.75" thickBot="1" x14ac:dyDescent="0.3">
      <c r="H5" s="64"/>
      <c r="I5" s="152" t="s">
        <v>1424</v>
      </c>
      <c r="J5" s="66" t="s">
        <v>1425</v>
      </c>
      <c r="L5" s="64"/>
      <c r="M5" s="64"/>
    </row>
    <row r="6" spans="1:13" ht="18.75" x14ac:dyDescent="0.25">
      <c r="A6" s="70"/>
      <c r="B6" s="71" t="s">
        <v>1652</v>
      </c>
      <c r="C6" s="70"/>
      <c r="E6" s="72"/>
      <c r="F6" s="72"/>
      <c r="G6" s="72"/>
      <c r="H6" s="64"/>
      <c r="I6" s="152" t="s">
        <v>1427</v>
      </c>
      <c r="J6" s="66" t="s">
        <v>1428</v>
      </c>
      <c r="L6" s="64"/>
      <c r="M6" s="64"/>
    </row>
    <row r="7" spans="1:13" x14ac:dyDescent="0.25">
      <c r="B7" s="74" t="s">
        <v>1754</v>
      </c>
      <c r="H7" s="64"/>
      <c r="I7" s="152" t="s">
        <v>1430</v>
      </c>
      <c r="J7" s="66" t="s">
        <v>1431</v>
      </c>
      <c r="L7" s="64"/>
      <c r="M7" s="64"/>
    </row>
    <row r="8" spans="1:13" x14ac:dyDescent="0.25">
      <c r="B8" s="74" t="s">
        <v>1665</v>
      </c>
      <c r="H8" s="64"/>
      <c r="I8" s="152" t="s">
        <v>1746</v>
      </c>
      <c r="J8" s="66" t="s">
        <v>1747</v>
      </c>
      <c r="L8" s="64"/>
      <c r="M8" s="64"/>
    </row>
    <row r="9" spans="1:13" ht="15.75" thickBot="1" x14ac:dyDescent="0.3">
      <c r="B9" s="75" t="s">
        <v>1687</v>
      </c>
      <c r="H9" s="64"/>
      <c r="L9" s="64"/>
      <c r="M9" s="64"/>
    </row>
    <row r="10" spans="1:13" x14ac:dyDescent="0.25">
      <c r="B10" s="76"/>
      <c r="H10" s="64"/>
      <c r="I10" s="153" t="s">
        <v>1750</v>
      </c>
      <c r="L10" s="64"/>
      <c r="M10" s="64"/>
    </row>
    <row r="11" spans="1:13" x14ac:dyDescent="0.25">
      <c r="B11" s="76"/>
      <c r="H11" s="64"/>
      <c r="I11" s="153" t="s">
        <v>1752</v>
      </c>
      <c r="L11" s="64"/>
      <c r="M11" s="64"/>
    </row>
    <row r="12" spans="1:13" ht="37.5" x14ac:dyDescent="0.25">
      <c r="A12" s="77" t="s">
        <v>93</v>
      </c>
      <c r="B12" s="77" t="s">
        <v>1736</v>
      </c>
      <c r="C12" s="78"/>
      <c r="D12" s="78"/>
      <c r="E12" s="78"/>
      <c r="F12" s="78"/>
      <c r="G12" s="78"/>
      <c r="H12" s="64"/>
      <c r="L12" s="64"/>
      <c r="M12" s="64"/>
    </row>
    <row r="13" spans="1:13" ht="15" customHeight="1" x14ac:dyDescent="0.25">
      <c r="A13" s="85"/>
      <c r="B13" s="86" t="s">
        <v>1664</v>
      </c>
      <c r="C13" s="85" t="s">
        <v>1735</v>
      </c>
      <c r="D13" s="85" t="s">
        <v>1749</v>
      </c>
      <c r="E13" s="87"/>
      <c r="F13" s="88"/>
      <c r="G13" s="88"/>
      <c r="H13" s="64"/>
      <c r="L13" s="64"/>
      <c r="M13" s="64"/>
    </row>
    <row r="14" spans="1:13" x14ac:dyDescent="0.25">
      <c r="A14" s="66" t="s">
        <v>1653</v>
      </c>
      <c r="B14" s="83" t="s">
        <v>1618</v>
      </c>
      <c r="C14" s="149" t="s">
        <v>1729</v>
      </c>
      <c r="D14" s="149" t="s">
        <v>1729</v>
      </c>
      <c r="E14" s="72"/>
      <c r="F14" s="72"/>
      <c r="G14" s="72"/>
      <c r="H14" s="64"/>
      <c r="L14" s="64"/>
      <c r="M14" s="64"/>
    </row>
    <row r="15" spans="1:13" x14ac:dyDescent="0.25">
      <c r="A15" s="66" t="s">
        <v>1654</v>
      </c>
      <c r="B15" s="83" t="s">
        <v>511</v>
      </c>
      <c r="C15" s="66" t="s">
        <v>95</v>
      </c>
      <c r="D15" s="66" t="s">
        <v>95</v>
      </c>
      <c r="E15" s="72"/>
      <c r="F15" s="72"/>
      <c r="G15" s="72"/>
      <c r="H15" s="64"/>
      <c r="L15" s="64"/>
      <c r="M15" s="64"/>
    </row>
    <row r="16" spans="1:13" x14ac:dyDescent="0.25">
      <c r="A16" s="66" t="s">
        <v>1655</v>
      </c>
      <c r="B16" s="83" t="s">
        <v>1619</v>
      </c>
      <c r="C16" s="66" t="s">
        <v>95</v>
      </c>
      <c r="D16" s="66" t="s">
        <v>95</v>
      </c>
      <c r="E16" s="72"/>
      <c r="F16" s="72"/>
      <c r="G16" s="72"/>
      <c r="H16" s="64"/>
      <c r="L16" s="64"/>
      <c r="M16" s="64"/>
    </row>
    <row r="17" spans="1:13" x14ac:dyDescent="0.25">
      <c r="A17" s="66" t="s">
        <v>1656</v>
      </c>
      <c r="B17" s="83" t="s">
        <v>1620</v>
      </c>
      <c r="C17" s="66" t="s">
        <v>95</v>
      </c>
      <c r="D17" s="66" t="s">
        <v>95</v>
      </c>
      <c r="E17" s="72"/>
      <c r="F17" s="72"/>
      <c r="G17" s="72"/>
      <c r="H17" s="64"/>
      <c r="L17" s="64"/>
      <c r="M17" s="64"/>
    </row>
    <row r="18" spans="1:13" x14ac:dyDescent="0.25">
      <c r="A18" s="66" t="s">
        <v>1657</v>
      </c>
      <c r="B18" s="83" t="s">
        <v>1621</v>
      </c>
      <c r="C18" s="66" t="s">
        <v>95</v>
      </c>
      <c r="D18" s="66" t="s">
        <v>95</v>
      </c>
      <c r="E18" s="72"/>
      <c r="F18" s="72"/>
      <c r="G18" s="72"/>
      <c r="H18" s="64"/>
      <c r="L18" s="64"/>
      <c r="M18" s="64"/>
    </row>
    <row r="19" spans="1:13" x14ac:dyDescent="0.25">
      <c r="A19" s="66" t="s">
        <v>1658</v>
      </c>
      <c r="B19" s="83" t="s">
        <v>1622</v>
      </c>
      <c r="C19" s="66" t="s">
        <v>95</v>
      </c>
      <c r="D19" s="66" t="s">
        <v>95</v>
      </c>
      <c r="E19" s="72"/>
      <c r="F19" s="72"/>
      <c r="G19" s="72"/>
      <c r="H19" s="64"/>
      <c r="L19" s="64"/>
      <c r="M19" s="64"/>
    </row>
    <row r="20" spans="1:13" x14ac:dyDescent="0.25">
      <c r="A20" s="66" t="s">
        <v>1659</v>
      </c>
      <c r="B20" s="83" t="s">
        <v>1623</v>
      </c>
      <c r="C20" s="66" t="s">
        <v>95</v>
      </c>
      <c r="D20" s="66" t="s">
        <v>95</v>
      </c>
      <c r="E20" s="72"/>
      <c r="F20" s="72"/>
      <c r="G20" s="72"/>
      <c r="H20" s="64"/>
      <c r="L20" s="64"/>
      <c r="M20" s="64"/>
    </row>
    <row r="21" spans="1:13" x14ac:dyDescent="0.25">
      <c r="A21" s="66" t="s">
        <v>1660</v>
      </c>
      <c r="B21" s="83" t="s">
        <v>1624</v>
      </c>
      <c r="C21" s="66" t="s">
        <v>95</v>
      </c>
      <c r="D21" s="66" t="s">
        <v>95</v>
      </c>
      <c r="E21" s="72"/>
      <c r="F21" s="72"/>
      <c r="G21" s="72"/>
      <c r="H21" s="64"/>
      <c r="L21" s="64"/>
      <c r="M21" s="64"/>
    </row>
    <row r="22" spans="1:13" x14ac:dyDescent="0.25">
      <c r="A22" s="66" t="s">
        <v>1661</v>
      </c>
      <c r="B22" s="83" t="s">
        <v>1625</v>
      </c>
      <c r="C22" s="66" t="s">
        <v>95</v>
      </c>
      <c r="D22" s="66" t="s">
        <v>95</v>
      </c>
      <c r="E22" s="72"/>
      <c r="F22" s="72"/>
      <c r="G22" s="72"/>
      <c r="H22" s="64"/>
      <c r="L22" s="64"/>
      <c r="M22" s="64"/>
    </row>
    <row r="23" spans="1:13" x14ac:dyDescent="0.25">
      <c r="A23" s="66" t="s">
        <v>1662</v>
      </c>
      <c r="B23" s="83" t="s">
        <v>1731</v>
      </c>
      <c r="C23" s="66" t="s">
        <v>95</v>
      </c>
      <c r="D23" s="66" t="s">
        <v>95</v>
      </c>
      <c r="E23" s="72"/>
      <c r="F23" s="72"/>
      <c r="G23" s="72"/>
      <c r="H23" s="64"/>
      <c r="L23" s="64"/>
      <c r="M23" s="64"/>
    </row>
    <row r="24" spans="1:13" x14ac:dyDescent="0.25">
      <c r="A24" s="66" t="s">
        <v>1733</v>
      </c>
      <c r="B24" s="83" t="s">
        <v>1732</v>
      </c>
      <c r="C24" s="66" t="s">
        <v>95</v>
      </c>
      <c r="D24" s="66" t="s">
        <v>95</v>
      </c>
      <c r="E24" s="72"/>
      <c r="F24" s="72"/>
      <c r="G24" s="72"/>
      <c r="H24" s="64"/>
      <c r="L24" s="64"/>
      <c r="M24" s="64"/>
    </row>
    <row r="25" spans="1:13" outlineLevel="1" x14ac:dyDescent="0.25">
      <c r="A25" s="66" t="s">
        <v>1663</v>
      </c>
      <c r="B25" s="81"/>
      <c r="E25" s="72"/>
      <c r="F25" s="72"/>
      <c r="G25" s="72"/>
      <c r="H25" s="64"/>
      <c r="L25" s="64"/>
      <c r="M25" s="64"/>
    </row>
    <row r="26" spans="1:13" outlineLevel="1" x14ac:dyDescent="0.25">
      <c r="A26" s="66" t="s">
        <v>1666</v>
      </c>
      <c r="B26" s="81"/>
      <c r="E26" s="72"/>
      <c r="F26" s="72"/>
      <c r="G26" s="72"/>
      <c r="H26" s="64"/>
      <c r="L26" s="64"/>
      <c r="M26" s="64"/>
    </row>
    <row r="27" spans="1:13" outlineLevel="1" x14ac:dyDescent="0.25">
      <c r="A27" s="66" t="s">
        <v>1667</v>
      </c>
      <c r="B27" s="81"/>
      <c r="E27" s="72"/>
      <c r="F27" s="72"/>
      <c r="G27" s="72"/>
      <c r="H27" s="64"/>
      <c r="L27" s="64"/>
      <c r="M27" s="64"/>
    </row>
    <row r="28" spans="1:13" outlineLevel="1" x14ac:dyDescent="0.25">
      <c r="A28" s="66" t="s">
        <v>1668</v>
      </c>
      <c r="B28" s="81"/>
      <c r="E28" s="72"/>
      <c r="F28" s="72"/>
      <c r="G28" s="72"/>
      <c r="H28" s="64"/>
      <c r="L28" s="64"/>
      <c r="M28" s="64"/>
    </row>
    <row r="29" spans="1:13" outlineLevel="1" x14ac:dyDescent="0.25">
      <c r="A29" s="66" t="s">
        <v>1669</v>
      </c>
      <c r="B29" s="81"/>
      <c r="E29" s="72"/>
      <c r="F29" s="72"/>
      <c r="G29" s="72"/>
      <c r="H29" s="64"/>
      <c r="L29" s="64"/>
      <c r="M29" s="64"/>
    </row>
    <row r="30" spans="1:13" outlineLevel="1" x14ac:dyDescent="0.25">
      <c r="A30" s="66" t="s">
        <v>1670</v>
      </c>
      <c r="B30" s="81"/>
      <c r="E30" s="72"/>
      <c r="F30" s="72"/>
      <c r="G30" s="72"/>
      <c r="H30" s="64"/>
      <c r="L30" s="64"/>
      <c r="M30" s="64"/>
    </row>
    <row r="31" spans="1:13" outlineLevel="1" x14ac:dyDescent="0.25">
      <c r="A31" s="66" t="s">
        <v>1671</v>
      </c>
      <c r="B31" s="81"/>
      <c r="E31" s="72"/>
      <c r="F31" s="72"/>
      <c r="G31" s="72"/>
      <c r="H31" s="64"/>
      <c r="L31" s="64"/>
      <c r="M31" s="64"/>
    </row>
    <row r="32" spans="1:13" outlineLevel="1" x14ac:dyDescent="0.25">
      <c r="A32" s="66" t="s">
        <v>1672</v>
      </c>
      <c r="B32" s="81"/>
      <c r="E32" s="72"/>
      <c r="F32" s="72"/>
      <c r="G32" s="72"/>
      <c r="H32" s="64"/>
      <c r="L32" s="64"/>
      <c r="M32" s="64"/>
    </row>
    <row r="33" spans="1:13" ht="18.75" x14ac:dyDescent="0.25">
      <c r="A33" s="78"/>
      <c r="B33" s="77" t="s">
        <v>1665</v>
      </c>
      <c r="C33" s="78"/>
      <c r="D33" s="78"/>
      <c r="E33" s="78"/>
      <c r="F33" s="78"/>
      <c r="G33" s="78"/>
      <c r="H33" s="64"/>
      <c r="L33" s="64"/>
      <c r="M33" s="64"/>
    </row>
    <row r="34" spans="1:13" ht="15" customHeight="1" x14ac:dyDescent="0.25">
      <c r="A34" s="85"/>
      <c r="B34" s="86" t="s">
        <v>1626</v>
      </c>
      <c r="C34" s="85" t="s">
        <v>1744</v>
      </c>
      <c r="D34" s="85" t="s">
        <v>1749</v>
      </c>
      <c r="E34" s="85" t="s">
        <v>1627</v>
      </c>
      <c r="F34" s="88"/>
      <c r="G34" s="88"/>
      <c r="H34" s="64"/>
      <c r="L34" s="64"/>
      <c r="M34" s="64"/>
    </row>
    <row r="35" spans="1:13" x14ac:dyDescent="0.25">
      <c r="A35" s="66" t="s">
        <v>1688</v>
      </c>
      <c r="B35" s="149" t="s">
        <v>1729</v>
      </c>
      <c r="C35" s="149" t="s">
        <v>1745</v>
      </c>
      <c r="D35" s="149" t="s">
        <v>1730</v>
      </c>
      <c r="E35" s="149" t="s">
        <v>1728</v>
      </c>
      <c r="F35" s="150"/>
      <c r="G35" s="150"/>
      <c r="H35" s="64"/>
      <c r="L35" s="64"/>
      <c r="M35" s="64"/>
    </row>
    <row r="36" spans="1:13" x14ac:dyDescent="0.25">
      <c r="A36" s="66" t="s">
        <v>1689</v>
      </c>
      <c r="B36" s="83" t="s">
        <v>1628</v>
      </c>
      <c r="C36" s="66" t="s">
        <v>95</v>
      </c>
      <c r="D36" s="66" t="s">
        <v>95</v>
      </c>
      <c r="E36" s="66" t="s">
        <v>95</v>
      </c>
      <c r="H36" s="64"/>
      <c r="L36" s="64"/>
      <c r="M36" s="64"/>
    </row>
    <row r="37" spans="1:13" x14ac:dyDescent="0.25">
      <c r="A37" s="66" t="s">
        <v>1690</v>
      </c>
      <c r="B37" s="83" t="s">
        <v>1629</v>
      </c>
      <c r="C37" s="66" t="s">
        <v>95</v>
      </c>
      <c r="D37" s="66" t="s">
        <v>95</v>
      </c>
      <c r="E37" s="66" t="s">
        <v>95</v>
      </c>
      <c r="H37" s="64"/>
      <c r="L37" s="64"/>
      <c r="M37" s="64"/>
    </row>
    <row r="38" spans="1:13" x14ac:dyDescent="0.25">
      <c r="A38" s="66" t="s">
        <v>1691</v>
      </c>
      <c r="B38" s="83" t="s">
        <v>1630</v>
      </c>
      <c r="C38" s="66" t="s">
        <v>95</v>
      </c>
      <c r="D38" s="66" t="s">
        <v>95</v>
      </c>
      <c r="E38" s="66" t="s">
        <v>95</v>
      </c>
      <c r="H38" s="64"/>
      <c r="L38" s="64"/>
      <c r="M38" s="64"/>
    </row>
    <row r="39" spans="1:13" x14ac:dyDescent="0.25">
      <c r="A39" s="66" t="s">
        <v>1692</v>
      </c>
      <c r="B39" s="83" t="s">
        <v>1631</v>
      </c>
      <c r="C39" s="66" t="s">
        <v>95</v>
      </c>
      <c r="D39" s="66" t="s">
        <v>95</v>
      </c>
      <c r="E39" s="66" t="s">
        <v>95</v>
      </c>
      <c r="H39" s="64"/>
      <c r="L39" s="64"/>
      <c r="M39" s="64"/>
    </row>
    <row r="40" spans="1:13" x14ac:dyDescent="0.25">
      <c r="A40" s="66" t="s">
        <v>1693</v>
      </c>
      <c r="B40" s="83" t="s">
        <v>1632</v>
      </c>
      <c r="C40" s="66" t="s">
        <v>95</v>
      </c>
      <c r="D40" s="66" t="s">
        <v>95</v>
      </c>
      <c r="E40" s="66" t="s">
        <v>95</v>
      </c>
      <c r="H40" s="64"/>
      <c r="L40" s="64"/>
      <c r="M40" s="64"/>
    </row>
    <row r="41" spans="1:13" x14ac:dyDescent="0.25">
      <c r="A41" s="66" t="s">
        <v>1694</v>
      </c>
      <c r="B41" s="83" t="s">
        <v>1633</v>
      </c>
      <c r="C41" s="66" t="s">
        <v>95</v>
      </c>
      <c r="D41" s="66" t="s">
        <v>95</v>
      </c>
      <c r="E41" s="66" t="s">
        <v>95</v>
      </c>
      <c r="H41" s="64"/>
      <c r="L41" s="64"/>
      <c r="M41" s="64"/>
    </row>
    <row r="42" spans="1:13" x14ac:dyDescent="0.25">
      <c r="A42" s="66" t="s">
        <v>1695</v>
      </c>
      <c r="B42" s="83" t="s">
        <v>1634</v>
      </c>
      <c r="C42" s="66" t="s">
        <v>95</v>
      </c>
      <c r="D42" s="66" t="s">
        <v>95</v>
      </c>
      <c r="E42" s="66" t="s">
        <v>95</v>
      </c>
      <c r="H42" s="64"/>
      <c r="L42" s="64"/>
      <c r="M42" s="64"/>
    </row>
    <row r="43" spans="1:13" x14ac:dyDescent="0.25">
      <c r="A43" s="66" t="s">
        <v>1696</v>
      </c>
      <c r="B43" s="83" t="s">
        <v>1635</v>
      </c>
      <c r="C43" s="66" t="s">
        <v>95</v>
      </c>
      <c r="D43" s="66" t="s">
        <v>95</v>
      </c>
      <c r="E43" s="66" t="s">
        <v>95</v>
      </c>
      <c r="H43" s="64"/>
      <c r="L43" s="64"/>
      <c r="M43" s="64"/>
    </row>
    <row r="44" spans="1:13" x14ac:dyDescent="0.25">
      <c r="A44" s="66" t="s">
        <v>1697</v>
      </c>
      <c r="B44" s="83" t="s">
        <v>1636</v>
      </c>
      <c r="C44" s="66" t="s">
        <v>95</v>
      </c>
      <c r="D44" s="66" t="s">
        <v>95</v>
      </c>
      <c r="E44" s="66" t="s">
        <v>95</v>
      </c>
      <c r="H44" s="64"/>
      <c r="L44" s="64"/>
      <c r="M44" s="64"/>
    </row>
    <row r="45" spans="1:13" x14ac:dyDescent="0.25">
      <c r="A45" s="66" t="s">
        <v>1698</v>
      </c>
      <c r="B45" s="83" t="s">
        <v>1637</v>
      </c>
      <c r="C45" s="66" t="s">
        <v>95</v>
      </c>
      <c r="D45" s="66" t="s">
        <v>95</v>
      </c>
      <c r="E45" s="66" t="s">
        <v>95</v>
      </c>
      <c r="H45" s="64"/>
      <c r="L45" s="64"/>
      <c r="M45" s="64"/>
    </row>
    <row r="46" spans="1:13" x14ac:dyDescent="0.25">
      <c r="A46" s="66" t="s">
        <v>1699</v>
      </c>
      <c r="B46" s="83" t="s">
        <v>1638</v>
      </c>
      <c r="C46" s="66" t="s">
        <v>95</v>
      </c>
      <c r="D46" s="66" t="s">
        <v>95</v>
      </c>
      <c r="E46" s="66" t="s">
        <v>95</v>
      </c>
      <c r="H46" s="64"/>
      <c r="L46" s="64"/>
      <c r="M46" s="64"/>
    </row>
    <row r="47" spans="1:13" x14ac:dyDescent="0.25">
      <c r="A47" s="66" t="s">
        <v>1700</v>
      </c>
      <c r="B47" s="83" t="s">
        <v>1639</v>
      </c>
      <c r="C47" s="66" t="s">
        <v>95</v>
      </c>
      <c r="D47" s="66" t="s">
        <v>95</v>
      </c>
      <c r="E47" s="66" t="s">
        <v>95</v>
      </c>
      <c r="H47" s="64"/>
      <c r="L47" s="64"/>
      <c r="M47" s="64"/>
    </row>
    <row r="48" spans="1:13" x14ac:dyDescent="0.25">
      <c r="A48" s="66" t="s">
        <v>1701</v>
      </c>
      <c r="B48" s="83" t="s">
        <v>1640</v>
      </c>
      <c r="C48" s="66" t="s">
        <v>95</v>
      </c>
      <c r="D48" s="66" t="s">
        <v>95</v>
      </c>
      <c r="E48" s="66" t="s">
        <v>95</v>
      </c>
      <c r="H48" s="64"/>
      <c r="L48" s="64"/>
      <c r="M48" s="64"/>
    </row>
    <row r="49" spans="1:13" x14ac:dyDescent="0.25">
      <c r="A49" s="66" t="s">
        <v>1702</v>
      </c>
      <c r="B49" s="83" t="s">
        <v>1641</v>
      </c>
      <c r="C49" s="66" t="s">
        <v>95</v>
      </c>
      <c r="D49" s="66" t="s">
        <v>95</v>
      </c>
      <c r="E49" s="66" t="s">
        <v>95</v>
      </c>
      <c r="H49" s="64"/>
      <c r="L49" s="64"/>
      <c r="M49" s="64"/>
    </row>
    <row r="50" spans="1:13" x14ac:dyDescent="0.25">
      <c r="A50" s="66" t="s">
        <v>1703</v>
      </c>
      <c r="B50" s="83" t="s">
        <v>1642</v>
      </c>
      <c r="C50" s="66" t="s">
        <v>95</v>
      </c>
      <c r="D50" s="66" t="s">
        <v>95</v>
      </c>
      <c r="E50" s="66" t="s">
        <v>95</v>
      </c>
      <c r="H50" s="64"/>
      <c r="L50" s="64"/>
      <c r="M50" s="64"/>
    </row>
    <row r="51" spans="1:13" x14ac:dyDescent="0.25">
      <c r="A51" s="66" t="s">
        <v>1704</v>
      </c>
      <c r="B51" s="83" t="s">
        <v>1643</v>
      </c>
      <c r="C51" s="66" t="s">
        <v>95</v>
      </c>
      <c r="D51" s="66" t="s">
        <v>95</v>
      </c>
      <c r="E51" s="66" t="s">
        <v>95</v>
      </c>
      <c r="H51" s="64"/>
      <c r="L51" s="64"/>
      <c r="M51" s="64"/>
    </row>
    <row r="52" spans="1:13" x14ac:dyDescent="0.25">
      <c r="A52" s="66" t="s">
        <v>1705</v>
      </c>
      <c r="B52" s="83" t="s">
        <v>1644</v>
      </c>
      <c r="C52" s="66" t="s">
        <v>95</v>
      </c>
      <c r="D52" s="66" t="s">
        <v>95</v>
      </c>
      <c r="E52" s="66" t="s">
        <v>95</v>
      </c>
      <c r="H52" s="64"/>
      <c r="L52" s="64"/>
      <c r="M52" s="64"/>
    </row>
    <row r="53" spans="1:13" x14ac:dyDescent="0.25">
      <c r="A53" s="66" t="s">
        <v>1706</v>
      </c>
      <c r="B53" s="83" t="s">
        <v>1645</v>
      </c>
      <c r="C53" s="66" t="s">
        <v>95</v>
      </c>
      <c r="D53" s="66" t="s">
        <v>95</v>
      </c>
      <c r="E53" s="66" t="s">
        <v>95</v>
      </c>
      <c r="H53" s="64"/>
      <c r="L53" s="64"/>
      <c r="M53" s="64"/>
    </row>
    <row r="54" spans="1:13" x14ac:dyDescent="0.25">
      <c r="A54" s="66" t="s">
        <v>1707</v>
      </c>
      <c r="B54" s="83" t="s">
        <v>1646</v>
      </c>
      <c r="C54" s="66" t="s">
        <v>95</v>
      </c>
      <c r="D54" s="66" t="s">
        <v>95</v>
      </c>
      <c r="E54" s="66" t="s">
        <v>95</v>
      </c>
      <c r="H54" s="64"/>
      <c r="L54" s="64"/>
      <c r="M54" s="64"/>
    </row>
    <row r="55" spans="1:13" x14ac:dyDescent="0.25">
      <c r="A55" s="66" t="s">
        <v>1708</v>
      </c>
      <c r="B55" s="83" t="s">
        <v>1647</v>
      </c>
      <c r="C55" s="66" t="s">
        <v>95</v>
      </c>
      <c r="D55" s="66" t="s">
        <v>95</v>
      </c>
      <c r="E55" s="66" t="s">
        <v>95</v>
      </c>
      <c r="H55" s="64"/>
      <c r="L55" s="64"/>
      <c r="M55" s="64"/>
    </row>
    <row r="56" spans="1:13" x14ac:dyDescent="0.25">
      <c r="A56" s="66" t="s">
        <v>1709</v>
      </c>
      <c r="B56" s="83" t="s">
        <v>1648</v>
      </c>
      <c r="C56" s="66" t="s">
        <v>95</v>
      </c>
      <c r="D56" s="66" t="s">
        <v>95</v>
      </c>
      <c r="E56" s="66" t="s">
        <v>95</v>
      </c>
      <c r="H56" s="64"/>
      <c r="L56" s="64"/>
      <c r="M56" s="64"/>
    </row>
    <row r="57" spans="1:13" x14ac:dyDescent="0.25">
      <c r="A57" s="66" t="s">
        <v>1710</v>
      </c>
      <c r="B57" s="83" t="s">
        <v>1649</v>
      </c>
      <c r="C57" s="66" t="s">
        <v>95</v>
      </c>
      <c r="D57" s="66" t="s">
        <v>95</v>
      </c>
      <c r="E57" s="66" t="s">
        <v>95</v>
      </c>
      <c r="H57" s="64"/>
      <c r="L57" s="64"/>
      <c r="M57" s="64"/>
    </row>
    <row r="58" spans="1:13" x14ac:dyDescent="0.25">
      <c r="A58" s="66" t="s">
        <v>1711</v>
      </c>
      <c r="B58" s="83" t="s">
        <v>1650</v>
      </c>
      <c r="C58" s="66" t="s">
        <v>95</v>
      </c>
      <c r="D58" s="66" t="s">
        <v>95</v>
      </c>
      <c r="E58" s="66" t="s">
        <v>95</v>
      </c>
      <c r="H58" s="64"/>
      <c r="L58" s="64"/>
      <c r="M58" s="64"/>
    </row>
    <row r="59" spans="1:13" x14ac:dyDescent="0.25">
      <c r="A59" s="66" t="s">
        <v>1712</v>
      </c>
      <c r="B59" s="83" t="s">
        <v>1651</v>
      </c>
      <c r="C59" s="66" t="s">
        <v>95</v>
      </c>
      <c r="D59" s="66" t="s">
        <v>95</v>
      </c>
      <c r="E59" s="66" t="s">
        <v>95</v>
      </c>
      <c r="H59" s="64"/>
      <c r="L59" s="64"/>
      <c r="M59" s="64"/>
    </row>
    <row r="60" spans="1:13" outlineLevel="1" x14ac:dyDescent="0.25">
      <c r="A60" s="66" t="s">
        <v>1673</v>
      </c>
      <c r="B60" s="83"/>
      <c r="E60" s="83"/>
      <c r="F60" s="83"/>
      <c r="G60" s="83"/>
      <c r="H60" s="64"/>
      <c r="L60" s="64"/>
      <c r="M60" s="64"/>
    </row>
    <row r="61" spans="1:13" outlineLevel="1" x14ac:dyDescent="0.25">
      <c r="A61" s="66" t="s">
        <v>1674</v>
      </c>
      <c r="B61" s="83"/>
      <c r="E61" s="83"/>
      <c r="F61" s="83"/>
      <c r="G61" s="83"/>
      <c r="H61" s="64"/>
      <c r="L61" s="64"/>
      <c r="M61" s="64"/>
    </row>
    <row r="62" spans="1:13" outlineLevel="1" x14ac:dyDescent="0.25">
      <c r="A62" s="66" t="s">
        <v>1675</v>
      </c>
      <c r="B62" s="83"/>
      <c r="E62" s="83"/>
      <c r="F62" s="83"/>
      <c r="G62" s="83"/>
      <c r="H62" s="64"/>
      <c r="L62" s="64"/>
      <c r="M62" s="64"/>
    </row>
    <row r="63" spans="1:13" outlineLevel="1" x14ac:dyDescent="0.25">
      <c r="A63" s="66" t="s">
        <v>1676</v>
      </c>
      <c r="B63" s="83"/>
      <c r="E63" s="83"/>
      <c r="F63" s="83"/>
      <c r="G63" s="83"/>
      <c r="H63" s="64"/>
      <c r="L63" s="64"/>
      <c r="M63" s="64"/>
    </row>
    <row r="64" spans="1:13" outlineLevel="1" x14ac:dyDescent="0.25">
      <c r="A64" s="66" t="s">
        <v>1677</v>
      </c>
      <c r="B64" s="83"/>
      <c r="E64" s="83"/>
      <c r="F64" s="83"/>
      <c r="G64" s="83"/>
      <c r="H64" s="64"/>
      <c r="L64" s="64"/>
      <c r="M64" s="64"/>
    </row>
    <row r="65" spans="1:14" outlineLevel="1" x14ac:dyDescent="0.25">
      <c r="A65" s="66" t="s">
        <v>1678</v>
      </c>
      <c r="B65" s="83"/>
      <c r="E65" s="83"/>
      <c r="F65" s="83"/>
      <c r="G65" s="83"/>
      <c r="H65" s="64"/>
      <c r="L65" s="64"/>
      <c r="M65" s="64"/>
    </row>
    <row r="66" spans="1:14" outlineLevel="1" x14ac:dyDescent="0.25">
      <c r="A66" s="66" t="s">
        <v>1679</v>
      </c>
      <c r="B66" s="83"/>
      <c r="E66" s="83"/>
      <c r="F66" s="83"/>
      <c r="G66" s="83"/>
      <c r="H66" s="64"/>
      <c r="L66" s="64"/>
      <c r="M66" s="64"/>
    </row>
    <row r="67" spans="1:14" outlineLevel="1" x14ac:dyDescent="0.25">
      <c r="A67" s="66" t="s">
        <v>1680</v>
      </c>
      <c r="B67" s="83"/>
      <c r="E67" s="83"/>
      <c r="F67" s="83"/>
      <c r="G67" s="83"/>
      <c r="H67" s="64"/>
      <c r="L67" s="64"/>
      <c r="M67" s="64"/>
    </row>
    <row r="68" spans="1:14" outlineLevel="1" x14ac:dyDescent="0.25">
      <c r="A68" s="66" t="s">
        <v>1681</v>
      </c>
      <c r="B68" s="83"/>
      <c r="E68" s="83"/>
      <c r="F68" s="83"/>
      <c r="G68" s="83"/>
      <c r="H68" s="64"/>
      <c r="L68" s="64"/>
      <c r="M68" s="64"/>
    </row>
    <row r="69" spans="1:14" outlineLevel="1" x14ac:dyDescent="0.25">
      <c r="A69" s="66" t="s">
        <v>1682</v>
      </c>
      <c r="B69" s="83"/>
      <c r="E69" s="83"/>
      <c r="F69" s="83"/>
      <c r="G69" s="83"/>
      <c r="H69" s="64"/>
      <c r="L69" s="64"/>
      <c r="M69" s="64"/>
    </row>
    <row r="70" spans="1:14" outlineLevel="1" x14ac:dyDescent="0.25">
      <c r="A70" s="66" t="s">
        <v>1683</v>
      </c>
      <c r="B70" s="83"/>
      <c r="E70" s="83"/>
      <c r="F70" s="83"/>
      <c r="G70" s="83"/>
      <c r="H70" s="64"/>
      <c r="L70" s="64"/>
      <c r="M70" s="64"/>
    </row>
    <row r="71" spans="1:14" outlineLevel="1" x14ac:dyDescent="0.25">
      <c r="A71" s="66" t="s">
        <v>1684</v>
      </c>
      <c r="B71" s="83"/>
      <c r="E71" s="83"/>
      <c r="F71" s="83"/>
      <c r="G71" s="83"/>
      <c r="H71" s="64"/>
      <c r="L71" s="64"/>
      <c r="M71" s="64"/>
    </row>
    <row r="72" spans="1:14" outlineLevel="1" x14ac:dyDescent="0.25">
      <c r="A72" s="66" t="s">
        <v>1685</v>
      </c>
      <c r="B72" s="83"/>
      <c r="E72" s="83"/>
      <c r="F72" s="83"/>
      <c r="G72" s="83"/>
      <c r="H72" s="64"/>
      <c r="L72" s="64"/>
      <c r="M72" s="64"/>
    </row>
    <row r="73" spans="1:14" ht="18.75" x14ac:dyDescent="0.25">
      <c r="A73" s="78"/>
      <c r="B73" s="77" t="s">
        <v>1687</v>
      </c>
      <c r="C73" s="78"/>
      <c r="D73" s="78"/>
      <c r="E73" s="78"/>
      <c r="F73" s="78"/>
      <c r="G73" s="78"/>
      <c r="H73" s="64"/>
    </row>
    <row r="74" spans="1:14" ht="15" customHeight="1" x14ac:dyDescent="0.25">
      <c r="A74" s="85"/>
      <c r="B74" s="86" t="s">
        <v>1000</v>
      </c>
      <c r="C74" s="85" t="s">
        <v>1753</v>
      </c>
      <c r="D74" s="85"/>
      <c r="E74" s="88"/>
      <c r="F74" s="88"/>
      <c r="G74" s="88"/>
      <c r="H74" s="97"/>
      <c r="I74" s="97"/>
      <c r="J74" s="97"/>
      <c r="K74" s="97"/>
      <c r="L74" s="97"/>
      <c r="M74" s="97"/>
      <c r="N74" s="97"/>
    </row>
    <row r="75" spans="1:14" x14ac:dyDescent="0.25">
      <c r="A75" s="66" t="s">
        <v>1713</v>
      </c>
      <c r="B75" s="66" t="s">
        <v>1734</v>
      </c>
      <c r="C75" s="149">
        <v>29.1</v>
      </c>
      <c r="H75" s="64"/>
    </row>
    <row r="76" spans="1:14" x14ac:dyDescent="0.25">
      <c r="A76" s="66" t="s">
        <v>1714</v>
      </c>
      <c r="B76" s="66" t="s">
        <v>1751</v>
      </c>
      <c r="C76" s="66" t="s">
        <v>95</v>
      </c>
      <c r="H76" s="64"/>
    </row>
    <row r="77" spans="1:14" outlineLevel="1" x14ac:dyDescent="0.25">
      <c r="A77" s="66" t="s">
        <v>1715</v>
      </c>
      <c r="H77" s="64"/>
    </row>
    <row r="78" spans="1:14" outlineLevel="1" x14ac:dyDescent="0.25">
      <c r="A78" s="66" t="s">
        <v>1716</v>
      </c>
      <c r="H78" s="64"/>
    </row>
    <row r="79" spans="1:14" outlineLevel="1" x14ac:dyDescent="0.25">
      <c r="A79" s="66" t="s">
        <v>1717</v>
      </c>
      <c r="H79" s="64"/>
    </row>
    <row r="80" spans="1:14" outlineLevel="1" x14ac:dyDescent="0.25">
      <c r="A80" s="66" t="s">
        <v>1718</v>
      </c>
      <c r="H80" s="64"/>
    </row>
    <row r="81" spans="1:8" x14ac:dyDescent="0.25">
      <c r="A81" s="85"/>
      <c r="B81" s="86" t="s">
        <v>1719</v>
      </c>
      <c r="C81" s="85" t="s">
        <v>595</v>
      </c>
      <c r="D81" s="85" t="s">
        <v>596</v>
      </c>
      <c r="E81" s="88" t="s">
        <v>1012</v>
      </c>
      <c r="F81" s="88" t="s">
        <v>1197</v>
      </c>
      <c r="G81" s="88" t="s">
        <v>1743</v>
      </c>
      <c r="H81" s="64"/>
    </row>
    <row r="82" spans="1:8" x14ac:dyDescent="0.25">
      <c r="A82" s="66" t="s">
        <v>1720</v>
      </c>
      <c r="B82" s="66" t="s">
        <v>1737</v>
      </c>
      <c r="C82" s="151">
        <v>0.01</v>
      </c>
      <c r="D82" s="151" t="s">
        <v>1428</v>
      </c>
      <c r="E82" s="151" t="s">
        <v>1428</v>
      </c>
      <c r="F82" s="151" t="s">
        <v>1428</v>
      </c>
      <c r="G82" s="151">
        <v>0.01</v>
      </c>
      <c r="H82" s="64"/>
    </row>
    <row r="83" spans="1:8" x14ac:dyDescent="0.25">
      <c r="A83" s="66" t="s">
        <v>1721</v>
      </c>
      <c r="B83" s="66" t="s">
        <v>1740</v>
      </c>
      <c r="C83" s="66" t="s">
        <v>95</v>
      </c>
      <c r="D83" s="66" t="s">
        <v>95</v>
      </c>
      <c r="E83" s="66" t="s">
        <v>95</v>
      </c>
      <c r="F83" s="66" t="s">
        <v>95</v>
      </c>
      <c r="G83" s="66" t="s">
        <v>95</v>
      </c>
      <c r="H83" s="64"/>
    </row>
    <row r="84" spans="1:8" x14ac:dyDescent="0.25">
      <c r="A84" s="66" t="s">
        <v>1722</v>
      </c>
      <c r="B84" s="66" t="s">
        <v>1738</v>
      </c>
      <c r="C84" s="66" t="s">
        <v>95</v>
      </c>
      <c r="D84" s="66" t="s">
        <v>95</v>
      </c>
      <c r="E84" s="66" t="s">
        <v>95</v>
      </c>
      <c r="F84" s="66" t="s">
        <v>95</v>
      </c>
      <c r="G84" s="66" t="s">
        <v>95</v>
      </c>
      <c r="H84" s="64"/>
    </row>
    <row r="85" spans="1:8" x14ac:dyDescent="0.25">
      <c r="A85" s="66" t="s">
        <v>1723</v>
      </c>
      <c r="B85" s="66" t="s">
        <v>1739</v>
      </c>
      <c r="C85" s="66" t="s">
        <v>95</v>
      </c>
      <c r="D85" s="66" t="s">
        <v>95</v>
      </c>
      <c r="E85" s="66" t="s">
        <v>95</v>
      </c>
      <c r="F85" s="66" t="s">
        <v>95</v>
      </c>
      <c r="G85" s="66" t="s">
        <v>95</v>
      </c>
      <c r="H85" s="64"/>
    </row>
    <row r="86" spans="1:8" x14ac:dyDescent="0.25">
      <c r="A86" s="66" t="s">
        <v>1742</v>
      </c>
      <c r="B86" s="66" t="s">
        <v>1741</v>
      </c>
      <c r="C86" s="66" t="s">
        <v>95</v>
      </c>
      <c r="D86" s="66" t="s">
        <v>95</v>
      </c>
      <c r="E86" s="66" t="s">
        <v>95</v>
      </c>
      <c r="F86" s="66" t="s">
        <v>95</v>
      </c>
      <c r="G86" s="66" t="s">
        <v>95</v>
      </c>
      <c r="H86" s="64"/>
    </row>
    <row r="87" spans="1:8" outlineLevel="1" x14ac:dyDescent="0.25">
      <c r="A87" s="66" t="s">
        <v>1724</v>
      </c>
      <c r="H87" s="64"/>
    </row>
    <row r="88" spans="1:8" outlineLevel="1" x14ac:dyDescent="0.25">
      <c r="A88" s="66" t="s">
        <v>1725</v>
      </c>
      <c r="H88" s="64"/>
    </row>
    <row r="89" spans="1:8" outlineLevel="1" x14ac:dyDescent="0.25">
      <c r="A89" s="66" t="s">
        <v>1726</v>
      </c>
      <c r="H89" s="64"/>
    </row>
    <row r="90" spans="1:8" outlineLevel="1" x14ac:dyDescent="0.25">
      <c r="A90" s="66" t="s">
        <v>1727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28"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topLeftCell="A10"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56" t="s">
        <v>45</v>
      </c>
      <c r="B1" s="257"/>
      <c r="C1" s="257"/>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2" zoomScale="60" zoomScaleNormal="60" workbookViewId="0">
      <selection activeCell="D164" sqref="D164:D167"/>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234</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v>4.7109707480673113E-2</v>
      </c>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1758</v>
      </c>
      <c r="E14" s="72"/>
      <c r="F14" s="72"/>
      <c r="H14" s="64"/>
      <c r="L14" s="64"/>
      <c r="M14" s="64"/>
    </row>
    <row r="15" spans="1:13" x14ac:dyDescent="0.25">
      <c r="A15" s="66" t="s">
        <v>96</v>
      </c>
      <c r="B15" s="80" t="s">
        <v>97</v>
      </c>
      <c r="C15" s="224" t="s">
        <v>1759</v>
      </c>
      <c r="E15" s="72"/>
      <c r="F15" s="72"/>
      <c r="H15" s="64"/>
      <c r="L15" s="64"/>
      <c r="M15" s="64"/>
    </row>
    <row r="16" spans="1:13" x14ac:dyDescent="0.25">
      <c r="A16" s="66" t="s">
        <v>98</v>
      </c>
      <c r="B16" s="80" t="s">
        <v>99</v>
      </c>
      <c r="C16" s="113" t="s">
        <v>2013</v>
      </c>
      <c r="E16" s="72"/>
      <c r="F16" s="72"/>
      <c r="H16" s="64"/>
      <c r="L16" s="64"/>
      <c r="M16" s="64"/>
    </row>
    <row r="17" spans="1:13" x14ac:dyDescent="0.25">
      <c r="A17" s="66" t="s">
        <v>100</v>
      </c>
      <c r="B17" s="80" t="s">
        <v>101</v>
      </c>
      <c r="C17" s="225">
        <v>43008</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2014</v>
      </c>
      <c r="D27" s="83"/>
      <c r="E27" s="83"/>
      <c r="F27" s="83"/>
      <c r="H27" s="64"/>
      <c r="L27" s="64"/>
      <c r="M27" s="64"/>
    </row>
    <row r="28" spans="1:13" x14ac:dyDescent="0.25">
      <c r="A28" s="66" t="s">
        <v>114</v>
      </c>
      <c r="B28" s="82" t="s">
        <v>115</v>
      </c>
      <c r="C28" s="66" t="s">
        <v>2014</v>
      </c>
      <c r="D28" s="83"/>
      <c r="E28" s="83"/>
      <c r="F28" s="83"/>
      <c r="H28" s="64"/>
      <c r="L28" s="64"/>
      <c r="M28" s="64"/>
    </row>
    <row r="29" spans="1:13" ht="30" x14ac:dyDescent="0.25">
      <c r="A29" s="66" t="s">
        <v>116</v>
      </c>
      <c r="B29" s="82" t="s">
        <v>117</v>
      </c>
      <c r="C29" s="113" t="s">
        <v>2015</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1601</v>
      </c>
      <c r="C38" s="92">
        <f>+'D.National Trasparency Template'!B70/1000000</f>
        <v>7363.2256546797998</v>
      </c>
      <c r="F38" s="83"/>
      <c r="H38" s="64"/>
      <c r="L38" s="64"/>
      <c r="M38" s="64"/>
    </row>
    <row r="39" spans="1:13" x14ac:dyDescent="0.25">
      <c r="A39" s="66" t="s">
        <v>126</v>
      </c>
      <c r="B39" s="83" t="s">
        <v>127</v>
      </c>
      <c r="C39" s="92">
        <f>+'D.National Trasparency Template'!B71/1000000</f>
        <v>6200</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7" t="s">
        <v>1602</v>
      </c>
      <c r="D44" s="85" t="s">
        <v>136</v>
      </c>
      <c r="E44" s="87"/>
      <c r="F44" s="88" t="s">
        <v>137</v>
      </c>
      <c r="G44" s="88" t="s">
        <v>138</v>
      </c>
      <c r="H44" s="64"/>
      <c r="L44" s="64"/>
      <c r="M44" s="64"/>
    </row>
    <row r="45" spans="1:13" x14ac:dyDescent="0.25">
      <c r="A45" s="66" t="s">
        <v>8</v>
      </c>
      <c r="B45" s="90" t="s">
        <v>139</v>
      </c>
      <c r="C45" s="66" t="s">
        <v>2016</v>
      </c>
      <c r="D45" s="124">
        <v>0.18761704107738719</v>
      </c>
      <c r="F45" s="124">
        <v>7.4999999999999997E-2</v>
      </c>
      <c r="G45" s="91" t="s">
        <v>2017</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92">
        <v>6240.8670543999997</v>
      </c>
      <c r="E53" s="92"/>
      <c r="F53" s="93">
        <f>IF($C$58=0,"",IF(C53="[for completion]","",C53/$C$58))</f>
        <v>0.8475724291341703</v>
      </c>
      <c r="G53" s="93"/>
      <c r="H53" s="64"/>
      <c r="L53" s="64"/>
      <c r="M53" s="64"/>
    </row>
    <row r="54" spans="1:13" x14ac:dyDescent="0.25">
      <c r="A54" s="66" t="s">
        <v>152</v>
      </c>
      <c r="B54" s="83" t="s">
        <v>153</v>
      </c>
      <c r="C54" s="92">
        <v>0</v>
      </c>
      <c r="E54" s="92"/>
      <c r="F54" s="93">
        <f>IF($C$58=0,"",IF(C54="[for completion]","",C54/$C$58))</f>
        <v>0</v>
      </c>
      <c r="G54" s="93"/>
      <c r="H54" s="64"/>
      <c r="L54" s="64"/>
      <c r="M54" s="64"/>
    </row>
    <row r="55" spans="1:13" x14ac:dyDescent="0.25">
      <c r="A55" s="66" t="s">
        <v>154</v>
      </c>
      <c r="B55" s="83" t="s">
        <v>155</v>
      </c>
      <c r="C55" s="92">
        <v>0</v>
      </c>
      <c r="E55" s="92"/>
      <c r="F55" s="93">
        <f>IF($C$58=0,"",IF(C55="[for completion]","",C55/$C$58))</f>
        <v>0</v>
      </c>
      <c r="G55" s="93"/>
      <c r="H55" s="64"/>
      <c r="L55" s="64"/>
      <c r="M55" s="64"/>
    </row>
    <row r="56" spans="1:13" x14ac:dyDescent="0.25">
      <c r="A56" s="66" t="s">
        <v>156</v>
      </c>
      <c r="B56" s="83" t="s">
        <v>157</v>
      </c>
      <c r="C56" s="92">
        <v>1122.3586002797999</v>
      </c>
      <c r="E56" s="92"/>
      <c r="F56" s="93">
        <f>IF($C$58=0,"",IF(C56="[for completion]","",C56/$C$58))</f>
        <v>0.15242757086582961</v>
      </c>
      <c r="G56" s="93"/>
      <c r="H56" s="64"/>
      <c r="L56" s="64"/>
      <c r="M56" s="64"/>
    </row>
    <row r="57" spans="1:13" x14ac:dyDescent="0.25">
      <c r="A57" s="66" t="s">
        <v>158</v>
      </c>
      <c r="B57" s="66" t="s">
        <v>159</v>
      </c>
      <c r="C57" s="66">
        <v>0</v>
      </c>
      <c r="E57" s="92"/>
      <c r="F57" s="93">
        <f>IF($C$58=0,"",IF(C57="[for completion]","",C57/$C$58))</f>
        <v>0</v>
      </c>
      <c r="G57" s="93"/>
      <c r="H57" s="64"/>
      <c r="L57" s="64"/>
      <c r="M57" s="64"/>
    </row>
    <row r="58" spans="1:13" x14ac:dyDescent="0.25">
      <c r="A58" s="66" t="s">
        <v>160</v>
      </c>
      <c r="B58" s="94" t="s">
        <v>161</v>
      </c>
      <c r="C58" s="92">
        <f>SUM(C53:C57)</f>
        <v>7363.2256546797998</v>
      </c>
      <c r="D58" s="92"/>
      <c r="E58" s="92"/>
      <c r="F58" s="95">
        <f>SUM(F53:F57)</f>
        <v>0.99999999999999989</v>
      </c>
      <c r="G58" s="93"/>
      <c r="H58" s="64"/>
      <c r="L58" s="64"/>
      <c r="M58" s="64"/>
    </row>
    <row r="59" spans="1:13" hidden="1" outlineLevel="1" x14ac:dyDescent="0.25">
      <c r="A59" s="66" t="s">
        <v>162</v>
      </c>
      <c r="B59" s="96" t="s">
        <v>163</v>
      </c>
      <c r="E59" s="92"/>
      <c r="F59" s="93">
        <f t="shared" ref="F59:F64" si="0">IF($C$58=0,"",IF(C59="[for completion]","",C59/$C$58))</f>
        <v>0</v>
      </c>
      <c r="G59" s="93"/>
      <c r="H59" s="64"/>
      <c r="L59" s="64"/>
      <c r="M59" s="64"/>
    </row>
    <row r="60" spans="1:13" hidden="1" outlineLevel="1" x14ac:dyDescent="0.25">
      <c r="A60" s="66" t="s">
        <v>164</v>
      </c>
      <c r="B60" s="96" t="s">
        <v>163</v>
      </c>
      <c r="E60" s="92"/>
      <c r="F60" s="93">
        <f t="shared" si="0"/>
        <v>0</v>
      </c>
      <c r="G60" s="93"/>
      <c r="H60" s="64"/>
      <c r="L60" s="64"/>
      <c r="M60" s="64"/>
    </row>
    <row r="61" spans="1:13" hidden="1" outlineLevel="1" x14ac:dyDescent="0.25">
      <c r="A61" s="66" t="s">
        <v>165</v>
      </c>
      <c r="B61" s="96" t="s">
        <v>163</v>
      </c>
      <c r="E61" s="92"/>
      <c r="F61" s="93">
        <f t="shared" si="0"/>
        <v>0</v>
      </c>
      <c r="G61" s="93"/>
      <c r="H61" s="64"/>
      <c r="L61" s="64"/>
      <c r="M61" s="64"/>
    </row>
    <row r="62" spans="1:13" hidden="1" outlineLevel="1" x14ac:dyDescent="0.25">
      <c r="A62" s="66" t="s">
        <v>166</v>
      </c>
      <c r="B62" s="96" t="s">
        <v>163</v>
      </c>
      <c r="E62" s="92"/>
      <c r="F62" s="93">
        <f t="shared" si="0"/>
        <v>0</v>
      </c>
      <c r="G62" s="93"/>
      <c r="H62" s="64"/>
      <c r="L62" s="64"/>
      <c r="M62" s="64"/>
    </row>
    <row r="63" spans="1:13" hidden="1" outlineLevel="1" x14ac:dyDescent="0.25">
      <c r="A63" s="66" t="s">
        <v>167</v>
      </c>
      <c r="B63" s="96" t="s">
        <v>163</v>
      </c>
      <c r="E63" s="92"/>
      <c r="F63" s="93">
        <f t="shared" si="0"/>
        <v>0</v>
      </c>
      <c r="G63" s="93"/>
      <c r="H63" s="64"/>
      <c r="L63" s="64"/>
      <c r="M63" s="64"/>
    </row>
    <row r="64" spans="1:13" hidden="1" outlineLevel="1" x14ac:dyDescent="0.25">
      <c r="A64" s="66" t="s">
        <v>168</v>
      </c>
      <c r="B64" s="96" t="s">
        <v>163</v>
      </c>
      <c r="C64" s="97"/>
      <c r="D64" s="97"/>
      <c r="E64" s="97"/>
      <c r="F64" s="93">
        <f t="shared" si="0"/>
        <v>0</v>
      </c>
      <c r="G64" s="95"/>
      <c r="H64" s="64"/>
      <c r="L64" s="64"/>
      <c r="M64" s="64"/>
    </row>
    <row r="65" spans="1:13" ht="15" customHeight="1" collapsed="1" x14ac:dyDescent="0.25">
      <c r="A65" s="85"/>
      <c r="B65" s="86" t="s">
        <v>169</v>
      </c>
      <c r="C65" s="147" t="s">
        <v>1613</v>
      </c>
      <c r="D65" s="147" t="s">
        <v>1614</v>
      </c>
      <c r="E65" s="87"/>
      <c r="F65" s="88" t="s">
        <v>170</v>
      </c>
      <c r="G65" s="98" t="s">
        <v>171</v>
      </c>
      <c r="H65" s="64"/>
      <c r="L65" s="64"/>
      <c r="M65" s="64"/>
    </row>
    <row r="66" spans="1:13" x14ac:dyDescent="0.25">
      <c r="A66" s="66" t="s">
        <v>172</v>
      </c>
      <c r="B66" s="83" t="s">
        <v>1686</v>
      </c>
      <c r="C66" s="227">
        <v>10.187780313452402</v>
      </c>
      <c r="D66" s="227">
        <v>10.628362085420791</v>
      </c>
      <c r="E66" s="80"/>
      <c r="F66" s="99"/>
      <c r="G66" s="100"/>
      <c r="H66" s="64"/>
      <c r="L66" s="64"/>
      <c r="M66" s="64"/>
    </row>
    <row r="67" spans="1:13" x14ac:dyDescent="0.25">
      <c r="B67" s="83"/>
      <c r="E67" s="80"/>
      <c r="F67" s="99"/>
      <c r="G67" s="100"/>
      <c r="H67" s="64"/>
      <c r="L67" s="64"/>
      <c r="M67" s="64"/>
    </row>
    <row r="68" spans="1:13" x14ac:dyDescent="0.25">
      <c r="B68" s="83" t="s">
        <v>1607</v>
      </c>
      <c r="C68" s="80"/>
      <c r="D68" s="80"/>
      <c r="E68" s="80"/>
      <c r="F68" s="100"/>
      <c r="G68" s="100"/>
      <c r="H68" s="64"/>
      <c r="L68" s="64"/>
      <c r="M68" s="64"/>
    </row>
    <row r="69" spans="1:13" x14ac:dyDescent="0.25">
      <c r="B69" s="83" t="s">
        <v>174</v>
      </c>
      <c r="E69" s="80"/>
      <c r="F69" s="100"/>
      <c r="G69" s="100"/>
      <c r="H69" s="64"/>
      <c r="L69" s="64"/>
      <c r="M69" s="64"/>
    </row>
    <row r="70" spans="1:13" x14ac:dyDescent="0.25">
      <c r="A70" s="66" t="s">
        <v>175</v>
      </c>
      <c r="B70" s="62" t="s">
        <v>176</v>
      </c>
      <c r="C70" s="92">
        <v>352.93421675000002</v>
      </c>
      <c r="D70" s="92">
        <v>368.19724538035496</v>
      </c>
      <c r="E70" s="62"/>
      <c r="F70" s="93">
        <f t="shared" ref="F70:F76" si="1">IF($C$77=0,"",IF(C70="[for completion]","",C70/$C$77))</f>
        <v>5.6552112658956696E-2</v>
      </c>
      <c r="G70" s="93">
        <f>IF($D$77=0,"",IF(D70="[Mark as ND1 if not relevant]","",D70/$D$77))</f>
        <v>5.6552112658956689E-2</v>
      </c>
      <c r="H70" s="64"/>
      <c r="L70" s="64"/>
      <c r="M70" s="64"/>
    </row>
    <row r="71" spans="1:13" x14ac:dyDescent="0.25">
      <c r="A71" s="66" t="s">
        <v>177</v>
      </c>
      <c r="B71" s="62" t="s">
        <v>178</v>
      </c>
      <c r="C71" s="92">
        <v>352.34938273999978</v>
      </c>
      <c r="D71" s="92">
        <v>367.5871195799445</v>
      </c>
      <c r="E71" s="62"/>
      <c r="F71" s="93">
        <f t="shared" si="1"/>
        <v>5.6458402281071317E-2</v>
      </c>
      <c r="G71" s="93">
        <f t="shared" ref="G71:G76" si="2">IF($D$77=0,"",IF(D71="[Mark as ND1 if not relevant]","",D71/$D$77))</f>
        <v>5.6458402281071317E-2</v>
      </c>
      <c r="H71" s="64"/>
      <c r="L71" s="64"/>
      <c r="M71" s="64"/>
    </row>
    <row r="72" spans="1:13" x14ac:dyDescent="0.25">
      <c r="A72" s="66" t="s">
        <v>179</v>
      </c>
      <c r="B72" s="62" t="s">
        <v>180</v>
      </c>
      <c r="C72" s="92">
        <v>351.72531310000039</v>
      </c>
      <c r="D72" s="92">
        <v>366.9360613615342</v>
      </c>
      <c r="E72" s="62"/>
      <c r="F72" s="93">
        <f t="shared" si="1"/>
        <v>5.6358405015537613E-2</v>
      </c>
      <c r="G72" s="93">
        <f t="shared" si="2"/>
        <v>5.6358405015537606E-2</v>
      </c>
      <c r="H72" s="64"/>
      <c r="L72" s="64"/>
      <c r="M72" s="64"/>
    </row>
    <row r="73" spans="1:13" x14ac:dyDescent="0.25">
      <c r="A73" s="66" t="s">
        <v>181</v>
      </c>
      <c r="B73" s="62" t="s">
        <v>182</v>
      </c>
      <c r="C73" s="92">
        <v>350.15346378999902</v>
      </c>
      <c r="D73" s="92">
        <v>365.29623569819972</v>
      </c>
      <c r="E73" s="62"/>
      <c r="F73" s="93">
        <f t="shared" si="1"/>
        <v>5.6106541084404334E-2</v>
      </c>
      <c r="G73" s="93">
        <f t="shared" si="2"/>
        <v>5.6106541084404334E-2</v>
      </c>
      <c r="H73" s="64"/>
      <c r="L73" s="64"/>
      <c r="M73" s="64"/>
    </row>
    <row r="74" spans="1:13" x14ac:dyDescent="0.25">
      <c r="A74" s="66" t="s">
        <v>183</v>
      </c>
      <c r="B74" s="62" t="s">
        <v>184</v>
      </c>
      <c r="C74" s="92">
        <v>345.74597257000067</v>
      </c>
      <c r="D74" s="92">
        <v>360.69813766966251</v>
      </c>
      <c r="E74" s="62"/>
      <c r="F74" s="93">
        <f t="shared" si="1"/>
        <v>5.5400310494715527E-2</v>
      </c>
      <c r="G74" s="93">
        <f t="shared" si="2"/>
        <v>5.540031049471552E-2</v>
      </c>
      <c r="H74" s="64"/>
      <c r="L74" s="64"/>
      <c r="M74" s="64"/>
    </row>
    <row r="75" spans="1:13" x14ac:dyDescent="0.25">
      <c r="A75" s="66" t="s">
        <v>185</v>
      </c>
      <c r="B75" s="62" t="s">
        <v>186</v>
      </c>
      <c r="C75" s="92">
        <v>1617.5205697899999</v>
      </c>
      <c r="D75" s="92">
        <v>1687.4720270168878</v>
      </c>
      <c r="E75" s="62"/>
      <c r="F75" s="93">
        <f t="shared" si="1"/>
        <v>0.25918202642204963</v>
      </c>
      <c r="G75" s="93">
        <f t="shared" si="2"/>
        <v>0.25918202642204963</v>
      </c>
      <c r="H75" s="64"/>
      <c r="L75" s="64"/>
      <c r="M75" s="64"/>
    </row>
    <row r="76" spans="1:13" x14ac:dyDescent="0.25">
      <c r="A76" s="66" t="s">
        <v>187</v>
      </c>
      <c r="B76" s="62" t="s">
        <v>188</v>
      </c>
      <c r="C76" s="92">
        <v>2870.4381356599997</v>
      </c>
      <c r="D76" s="92">
        <v>2994.5733919399968</v>
      </c>
      <c r="E76" s="62"/>
      <c r="F76" s="93">
        <f t="shared" si="1"/>
        <v>0.45994220204326486</v>
      </c>
      <c r="G76" s="93">
        <f t="shared" si="2"/>
        <v>0.4599422020432648</v>
      </c>
      <c r="H76" s="64"/>
      <c r="L76" s="64"/>
      <c r="M76" s="64"/>
    </row>
    <row r="77" spans="1:13" x14ac:dyDescent="0.25">
      <c r="A77" s="66" t="s">
        <v>189</v>
      </c>
      <c r="B77" s="101" t="s">
        <v>161</v>
      </c>
      <c r="C77" s="92">
        <f>SUM(C70:C76)</f>
        <v>6240.8670543999997</v>
      </c>
      <c r="D77" s="92">
        <f>SUM(D70:D76)</f>
        <v>6510.7602186465811</v>
      </c>
      <c r="E77" s="83"/>
      <c r="F77" s="95">
        <f>SUM(F70:F76)</f>
        <v>1</v>
      </c>
      <c r="G77" s="95">
        <f>SUM(G70:G76)</f>
        <v>1</v>
      </c>
      <c r="H77" s="64"/>
      <c r="L77" s="64"/>
      <c r="M77" s="64"/>
    </row>
    <row r="78" spans="1:13" hidden="1" outlineLevel="1" x14ac:dyDescent="0.25">
      <c r="A78" s="66" t="s">
        <v>190</v>
      </c>
      <c r="B78" s="102" t="s">
        <v>191</v>
      </c>
      <c r="C78" s="92"/>
      <c r="D78" s="92"/>
      <c r="E78" s="83"/>
      <c r="F78" s="93">
        <f>IF($C$77=0,"",IF(C78="[for completion]","",C78/$C$77))</f>
        <v>0</v>
      </c>
      <c r="G78" s="93">
        <f t="shared" ref="G78:G87" si="3">IF($D$77=0,"",IF(D78="[for completion]","",D78/$D$77))</f>
        <v>0</v>
      </c>
      <c r="H78" s="64"/>
      <c r="L78" s="64"/>
      <c r="M78" s="64"/>
    </row>
    <row r="79" spans="1:13" hidden="1" outlineLevel="1" x14ac:dyDescent="0.25">
      <c r="A79" s="66" t="s">
        <v>192</v>
      </c>
      <c r="B79" s="102" t="s">
        <v>193</v>
      </c>
      <c r="C79" s="92"/>
      <c r="D79" s="92"/>
      <c r="E79" s="83"/>
      <c r="F79" s="93">
        <f t="shared" ref="F79:F87" si="4">IF($C$77=0,"",IF(C79="[for completion]","",C79/$C$77))</f>
        <v>0</v>
      </c>
      <c r="G79" s="93">
        <f t="shared" si="3"/>
        <v>0</v>
      </c>
      <c r="H79" s="64"/>
      <c r="L79" s="64"/>
      <c r="M79" s="64"/>
    </row>
    <row r="80" spans="1:13" hidden="1" outlineLevel="1" x14ac:dyDescent="0.25">
      <c r="A80" s="66" t="s">
        <v>194</v>
      </c>
      <c r="B80" s="102" t="s">
        <v>195</v>
      </c>
      <c r="C80" s="92"/>
      <c r="D80" s="92"/>
      <c r="E80" s="83"/>
      <c r="F80" s="93">
        <f t="shared" si="4"/>
        <v>0</v>
      </c>
      <c r="G80" s="93">
        <f t="shared" si="3"/>
        <v>0</v>
      </c>
      <c r="H80" s="64"/>
      <c r="L80" s="64"/>
      <c r="M80" s="64"/>
    </row>
    <row r="81" spans="1:13" hidden="1" outlineLevel="1" x14ac:dyDescent="0.25">
      <c r="A81" s="66" t="s">
        <v>196</v>
      </c>
      <c r="B81" s="102" t="s">
        <v>197</v>
      </c>
      <c r="C81" s="92"/>
      <c r="D81" s="92"/>
      <c r="E81" s="83"/>
      <c r="F81" s="93">
        <f t="shared" si="4"/>
        <v>0</v>
      </c>
      <c r="G81" s="93">
        <f t="shared" si="3"/>
        <v>0</v>
      </c>
      <c r="H81" s="64"/>
      <c r="L81" s="64"/>
      <c r="M81" s="64"/>
    </row>
    <row r="82" spans="1:13" hidden="1" outlineLevel="1" x14ac:dyDescent="0.25">
      <c r="A82" s="66" t="s">
        <v>198</v>
      </c>
      <c r="B82" s="102" t="s">
        <v>199</v>
      </c>
      <c r="C82" s="92"/>
      <c r="D82" s="92"/>
      <c r="E82" s="83"/>
      <c r="F82" s="93">
        <f t="shared" si="4"/>
        <v>0</v>
      </c>
      <c r="G82" s="93">
        <f t="shared" si="3"/>
        <v>0</v>
      </c>
      <c r="H82" s="64"/>
      <c r="L82" s="64"/>
      <c r="M82" s="64"/>
    </row>
    <row r="83" spans="1:13" hidden="1" outlineLevel="1" x14ac:dyDescent="0.25">
      <c r="A83" s="66" t="s">
        <v>200</v>
      </c>
      <c r="B83" s="102"/>
      <c r="C83" s="92"/>
      <c r="D83" s="92"/>
      <c r="E83" s="83"/>
      <c r="F83" s="93"/>
      <c r="G83" s="93"/>
      <c r="H83" s="64"/>
      <c r="L83" s="64"/>
      <c r="M83" s="64"/>
    </row>
    <row r="84" spans="1:13" hidden="1" outlineLevel="1" x14ac:dyDescent="0.25">
      <c r="A84" s="66" t="s">
        <v>201</v>
      </c>
      <c r="B84" s="102"/>
      <c r="C84" s="92"/>
      <c r="D84" s="92"/>
      <c r="E84" s="83"/>
      <c r="F84" s="93"/>
      <c r="G84" s="93"/>
      <c r="H84" s="64"/>
      <c r="L84" s="64"/>
      <c r="M84" s="64"/>
    </row>
    <row r="85" spans="1:13" hidden="1" outlineLevel="1" x14ac:dyDescent="0.25">
      <c r="A85" s="66" t="s">
        <v>202</v>
      </c>
      <c r="B85" s="102"/>
      <c r="C85" s="92"/>
      <c r="D85" s="92"/>
      <c r="E85" s="83"/>
      <c r="F85" s="93"/>
      <c r="G85" s="93"/>
      <c r="H85" s="64"/>
      <c r="L85" s="64"/>
      <c r="M85" s="64"/>
    </row>
    <row r="86" spans="1:13" hidden="1" outlineLevel="1" x14ac:dyDescent="0.25">
      <c r="A86" s="66" t="s">
        <v>203</v>
      </c>
      <c r="B86" s="101"/>
      <c r="C86" s="92"/>
      <c r="D86" s="92"/>
      <c r="E86" s="83"/>
      <c r="F86" s="93">
        <f t="shared" si="4"/>
        <v>0</v>
      </c>
      <c r="G86" s="93">
        <f t="shared" si="3"/>
        <v>0</v>
      </c>
      <c r="H86" s="64"/>
      <c r="L86" s="64"/>
      <c r="M86" s="64"/>
    </row>
    <row r="87" spans="1:13" hidden="1" outlineLevel="1" x14ac:dyDescent="0.25">
      <c r="A87" s="66" t="s">
        <v>204</v>
      </c>
      <c r="B87" s="102"/>
      <c r="C87" s="92"/>
      <c r="D87" s="92"/>
      <c r="E87" s="83"/>
      <c r="F87" s="93">
        <f t="shared" si="4"/>
        <v>0</v>
      </c>
      <c r="G87" s="93">
        <f t="shared" si="3"/>
        <v>0</v>
      </c>
      <c r="H87" s="64"/>
      <c r="L87" s="64"/>
      <c r="M87" s="64"/>
    </row>
    <row r="88" spans="1:13" ht="15" customHeight="1" collapsed="1" x14ac:dyDescent="0.25">
      <c r="A88" s="85"/>
      <c r="B88" s="86" t="s">
        <v>205</v>
      </c>
      <c r="C88" s="147" t="s">
        <v>1615</v>
      </c>
      <c r="D88" s="147" t="s">
        <v>1616</v>
      </c>
      <c r="E88" s="87"/>
      <c r="F88" s="88" t="s">
        <v>206</v>
      </c>
      <c r="G88" s="85" t="s">
        <v>207</v>
      </c>
      <c r="H88" s="64"/>
      <c r="L88" s="64"/>
      <c r="M88" s="64"/>
    </row>
    <row r="89" spans="1:13" x14ac:dyDescent="0.25">
      <c r="A89" s="66" t="s">
        <v>208</v>
      </c>
      <c r="B89" s="83" t="s">
        <v>173</v>
      </c>
      <c r="C89" s="228">
        <f>+'D.National Trasparency Template'!B83</f>
        <v>6.9932522706754581</v>
      </c>
      <c r="D89" s="226">
        <v>7.7513087519788408</v>
      </c>
      <c r="E89" s="80"/>
      <c r="F89" s="99"/>
      <c r="G89" s="100"/>
      <c r="H89" s="64"/>
      <c r="L89" s="64"/>
      <c r="M89" s="64"/>
    </row>
    <row r="90" spans="1:13" x14ac:dyDescent="0.25">
      <c r="B90" s="83"/>
      <c r="E90" s="80"/>
      <c r="F90" s="99"/>
      <c r="G90" s="100"/>
      <c r="H90" s="64"/>
      <c r="L90" s="64"/>
      <c r="M90" s="64"/>
    </row>
    <row r="91" spans="1:13" x14ac:dyDescent="0.25">
      <c r="B91" s="83" t="s">
        <v>1608</v>
      </c>
      <c r="C91" s="80"/>
      <c r="D91" s="80"/>
      <c r="E91" s="80"/>
      <c r="F91" s="100"/>
      <c r="G91" s="100"/>
      <c r="H91" s="64"/>
      <c r="L91" s="64"/>
      <c r="M91" s="64"/>
    </row>
    <row r="92" spans="1:13" x14ac:dyDescent="0.25">
      <c r="A92" s="66" t="s">
        <v>209</v>
      </c>
      <c r="B92" s="83" t="s">
        <v>174</v>
      </c>
      <c r="E92" s="80"/>
      <c r="F92" s="100"/>
      <c r="G92" s="100"/>
      <c r="H92" s="64"/>
      <c r="L92" s="64"/>
      <c r="M92" s="64"/>
    </row>
    <row r="93" spans="1:13" x14ac:dyDescent="0.25">
      <c r="A93" s="66" t="s">
        <v>210</v>
      </c>
      <c r="B93" s="62" t="s">
        <v>176</v>
      </c>
      <c r="C93" s="92">
        <f>+'D.National Trasparency Template'!B93/1000000</f>
        <v>0</v>
      </c>
      <c r="D93" s="66">
        <v>0</v>
      </c>
      <c r="E93" s="62"/>
      <c r="F93" s="93">
        <f>IF($C$100=0,"",IF(C93="[for completion]","",C93/$C$100))</f>
        <v>0</v>
      </c>
      <c r="G93" s="93">
        <f>IF($D$100=0,"",IF(D93="[Mark as ND1 if not relevant]","",D93/$D$100))</f>
        <v>0</v>
      </c>
      <c r="H93" s="64"/>
      <c r="L93" s="64"/>
      <c r="M93" s="64"/>
    </row>
    <row r="94" spans="1:13" x14ac:dyDescent="0.25">
      <c r="A94" s="66" t="s">
        <v>211</v>
      </c>
      <c r="B94" s="62" t="s">
        <v>178</v>
      </c>
      <c r="C94" s="92">
        <f>+'D.National Trasparency Template'!B94/1000000</f>
        <v>0</v>
      </c>
      <c r="D94" s="66">
        <v>0</v>
      </c>
      <c r="E94" s="62"/>
      <c r="F94" s="93">
        <f t="shared" ref="F94:F110" si="5">IF($C$100=0,"",IF(C94="[for completion]","",C94/$C$100))</f>
        <v>0</v>
      </c>
      <c r="G94" s="93">
        <f t="shared" ref="G94:G99" si="6">IF($D$100=0,"",IF(D94="[Mark as ND1 if not relevant]","",D94/$D$100))</f>
        <v>0</v>
      </c>
      <c r="H94" s="64"/>
      <c r="L94" s="64"/>
      <c r="M94" s="64"/>
    </row>
    <row r="95" spans="1:13" x14ac:dyDescent="0.25">
      <c r="A95" s="66" t="s">
        <v>212</v>
      </c>
      <c r="B95" s="62" t="s">
        <v>180</v>
      </c>
      <c r="C95" s="92">
        <v>1200</v>
      </c>
      <c r="D95" s="66">
        <v>0</v>
      </c>
      <c r="E95" s="62"/>
      <c r="F95" s="93">
        <f t="shared" si="5"/>
        <v>0.19354838709677419</v>
      </c>
      <c r="G95" s="93">
        <f t="shared" si="6"/>
        <v>0</v>
      </c>
      <c r="H95" s="64"/>
      <c r="L95" s="64"/>
      <c r="M95" s="64"/>
    </row>
    <row r="96" spans="1:13" x14ac:dyDescent="0.25">
      <c r="A96" s="66" t="s">
        <v>213</v>
      </c>
      <c r="B96" s="62" t="s">
        <v>182</v>
      </c>
      <c r="C96" s="92">
        <v>0</v>
      </c>
      <c r="D96" s="66">
        <v>1200</v>
      </c>
      <c r="E96" s="62"/>
      <c r="F96" s="93">
        <f t="shared" si="5"/>
        <v>0</v>
      </c>
      <c r="G96" s="93">
        <f t="shared" si="6"/>
        <v>0.19354838709677419</v>
      </c>
      <c r="H96" s="64"/>
      <c r="L96" s="64"/>
      <c r="M96" s="64"/>
    </row>
    <row r="97" spans="1:14" x14ac:dyDescent="0.25">
      <c r="A97" s="66" t="s">
        <v>214</v>
      </c>
      <c r="B97" s="62" t="s">
        <v>184</v>
      </c>
      <c r="C97" s="92">
        <v>1000</v>
      </c>
      <c r="D97" s="66">
        <v>0</v>
      </c>
      <c r="E97" s="62"/>
      <c r="F97" s="93">
        <f t="shared" si="5"/>
        <v>0.16129032258064516</v>
      </c>
      <c r="G97" s="93">
        <f t="shared" si="6"/>
        <v>0</v>
      </c>
      <c r="H97" s="64"/>
      <c r="L97" s="64"/>
      <c r="M97" s="64"/>
    </row>
    <row r="98" spans="1:14" x14ac:dyDescent="0.25">
      <c r="A98" s="66" t="s">
        <v>215</v>
      </c>
      <c r="B98" s="62" t="s">
        <v>186</v>
      </c>
      <c r="C98" s="92">
        <v>2500</v>
      </c>
      <c r="D98" s="66">
        <v>3500</v>
      </c>
      <c r="E98" s="62"/>
      <c r="F98" s="93">
        <f t="shared" si="5"/>
        <v>0.40322580645161288</v>
      </c>
      <c r="G98" s="93">
        <f t="shared" si="6"/>
        <v>0.56451612903225812</v>
      </c>
      <c r="H98" s="64"/>
      <c r="L98" s="64"/>
      <c r="M98" s="64"/>
    </row>
    <row r="99" spans="1:14" x14ac:dyDescent="0.25">
      <c r="A99" s="66" t="s">
        <v>216</v>
      </c>
      <c r="B99" s="62" t="s">
        <v>188</v>
      </c>
      <c r="C99" s="92">
        <v>1500</v>
      </c>
      <c r="D99" s="66">
        <v>1500</v>
      </c>
      <c r="E99" s="62"/>
      <c r="F99" s="93">
        <f t="shared" si="5"/>
        <v>0.24193548387096775</v>
      </c>
      <c r="G99" s="93">
        <f t="shared" si="6"/>
        <v>0.24193548387096775</v>
      </c>
      <c r="H99" s="64"/>
      <c r="L99" s="64"/>
      <c r="M99" s="64"/>
    </row>
    <row r="100" spans="1:14" x14ac:dyDescent="0.25">
      <c r="A100" s="66" t="s">
        <v>217</v>
      </c>
      <c r="B100" s="101" t="s">
        <v>161</v>
      </c>
      <c r="C100" s="92">
        <f>SUM(C93:C99)</f>
        <v>6200</v>
      </c>
      <c r="D100" s="92">
        <f>SUM(D93:D99)</f>
        <v>6200</v>
      </c>
      <c r="E100" s="83"/>
      <c r="F100" s="95">
        <f>SUM(F93:F99)</f>
        <v>1</v>
      </c>
      <c r="G100" s="95">
        <f>SUM(G93:G99)</f>
        <v>1</v>
      </c>
      <c r="H100" s="64"/>
      <c r="L100" s="64"/>
      <c r="M100" s="64"/>
    </row>
    <row r="101" spans="1:14" hidden="1" outlineLevel="1" x14ac:dyDescent="0.25">
      <c r="A101" s="66" t="s">
        <v>218</v>
      </c>
      <c r="B101" s="102" t="s">
        <v>191</v>
      </c>
      <c r="C101" s="92"/>
      <c r="D101" s="92"/>
      <c r="E101" s="83"/>
      <c r="F101" s="93">
        <f t="shared" si="5"/>
        <v>0</v>
      </c>
      <c r="G101" s="93">
        <f t="shared" ref="G101:G110" si="7">IF($D$100=0,"",IF(D101="[for completion]","",D101/$D$100))</f>
        <v>0</v>
      </c>
      <c r="H101" s="64"/>
      <c r="L101" s="64"/>
      <c r="M101" s="64"/>
    </row>
    <row r="102" spans="1:14" hidden="1" outlineLevel="1" x14ac:dyDescent="0.25">
      <c r="A102" s="66" t="s">
        <v>219</v>
      </c>
      <c r="B102" s="102" t="s">
        <v>193</v>
      </c>
      <c r="C102" s="92"/>
      <c r="D102" s="92"/>
      <c r="E102" s="83"/>
      <c r="F102" s="93">
        <f t="shared" si="5"/>
        <v>0</v>
      </c>
      <c r="G102" s="93">
        <f t="shared" si="7"/>
        <v>0</v>
      </c>
      <c r="H102" s="64"/>
      <c r="L102" s="64"/>
      <c r="M102" s="64"/>
    </row>
    <row r="103" spans="1:14" hidden="1" outlineLevel="1" x14ac:dyDescent="0.25">
      <c r="A103" s="66" t="s">
        <v>220</v>
      </c>
      <c r="B103" s="102" t="s">
        <v>195</v>
      </c>
      <c r="C103" s="92"/>
      <c r="D103" s="92"/>
      <c r="E103" s="83"/>
      <c r="F103" s="93">
        <f t="shared" si="5"/>
        <v>0</v>
      </c>
      <c r="G103" s="93">
        <f t="shared" si="7"/>
        <v>0</v>
      </c>
      <c r="H103" s="64"/>
      <c r="L103" s="64"/>
      <c r="M103" s="64"/>
    </row>
    <row r="104" spans="1:14" hidden="1" outlineLevel="1" x14ac:dyDescent="0.25">
      <c r="A104" s="66" t="s">
        <v>221</v>
      </c>
      <c r="B104" s="102" t="s">
        <v>197</v>
      </c>
      <c r="C104" s="92"/>
      <c r="D104" s="92"/>
      <c r="E104" s="83"/>
      <c r="F104" s="93">
        <f t="shared" si="5"/>
        <v>0</v>
      </c>
      <c r="G104" s="93">
        <f t="shared" si="7"/>
        <v>0</v>
      </c>
      <c r="H104" s="64"/>
      <c r="L104" s="64"/>
      <c r="M104" s="64"/>
    </row>
    <row r="105" spans="1:14" hidden="1" outlineLevel="1" x14ac:dyDescent="0.25">
      <c r="A105" s="66" t="s">
        <v>222</v>
      </c>
      <c r="B105" s="102" t="s">
        <v>199</v>
      </c>
      <c r="C105" s="92"/>
      <c r="D105" s="92"/>
      <c r="E105" s="83"/>
      <c r="F105" s="93">
        <f t="shared" si="5"/>
        <v>0</v>
      </c>
      <c r="G105" s="93">
        <f t="shared" si="7"/>
        <v>0</v>
      </c>
      <c r="H105" s="64"/>
      <c r="L105" s="64"/>
      <c r="M105" s="64"/>
    </row>
    <row r="106" spans="1:14" hidden="1" outlineLevel="1" x14ac:dyDescent="0.25">
      <c r="A106" s="66" t="s">
        <v>223</v>
      </c>
      <c r="B106" s="102"/>
      <c r="C106" s="92"/>
      <c r="D106" s="92"/>
      <c r="E106" s="83"/>
      <c r="F106" s="93"/>
      <c r="G106" s="93"/>
      <c r="H106" s="64"/>
      <c r="L106" s="64"/>
      <c r="M106" s="64"/>
    </row>
    <row r="107" spans="1:14" hidden="1" outlineLevel="1" x14ac:dyDescent="0.25">
      <c r="A107" s="66" t="s">
        <v>224</v>
      </c>
      <c r="B107" s="102"/>
      <c r="C107" s="92"/>
      <c r="D107" s="92"/>
      <c r="E107" s="83"/>
      <c r="F107" s="93"/>
      <c r="G107" s="93"/>
      <c r="H107" s="64"/>
      <c r="L107" s="64"/>
      <c r="M107" s="64"/>
    </row>
    <row r="108" spans="1:14" hidden="1" outlineLevel="1" x14ac:dyDescent="0.25">
      <c r="A108" s="66" t="s">
        <v>225</v>
      </c>
      <c r="B108" s="101"/>
      <c r="C108" s="92"/>
      <c r="D108" s="92"/>
      <c r="E108" s="83"/>
      <c r="F108" s="93">
        <f t="shared" si="5"/>
        <v>0</v>
      </c>
      <c r="G108" s="93">
        <f t="shared" si="7"/>
        <v>0</v>
      </c>
      <c r="H108" s="64"/>
      <c r="L108" s="64"/>
      <c r="M108" s="64"/>
    </row>
    <row r="109" spans="1:14" hidden="1" outlineLevel="1" x14ac:dyDescent="0.25">
      <c r="A109" s="66" t="s">
        <v>226</v>
      </c>
      <c r="B109" s="102"/>
      <c r="C109" s="92"/>
      <c r="D109" s="92"/>
      <c r="E109" s="83"/>
      <c r="F109" s="93">
        <f t="shared" si="5"/>
        <v>0</v>
      </c>
      <c r="G109" s="93">
        <f t="shared" si="7"/>
        <v>0</v>
      </c>
      <c r="H109" s="64"/>
      <c r="L109" s="64"/>
      <c r="M109" s="64"/>
    </row>
    <row r="110" spans="1:14" hidden="1" outlineLevel="1" x14ac:dyDescent="0.25">
      <c r="A110" s="66" t="s">
        <v>227</v>
      </c>
      <c r="B110" s="102"/>
      <c r="C110" s="92"/>
      <c r="D110" s="92"/>
      <c r="E110" s="83"/>
      <c r="F110" s="93">
        <f t="shared" si="5"/>
        <v>0</v>
      </c>
      <c r="G110" s="93">
        <f t="shared" si="7"/>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3" customFormat="1" x14ac:dyDescent="0.25">
      <c r="A112" s="66" t="s">
        <v>233</v>
      </c>
      <c r="B112" s="83" t="s">
        <v>234</v>
      </c>
      <c r="C112" s="92">
        <f>+'D.National Trasparency Template'!B185/1000000</f>
        <v>7363.2256546797998</v>
      </c>
      <c r="D112" s="92">
        <f>+C112</f>
        <v>7363.2256546797998</v>
      </c>
      <c r="E112" s="93"/>
      <c r="F112" s="93">
        <f t="shared" ref="F112:F123" si="8">IF($C$127=0,"",IF(C112="[for completion]","",C112/$C$127))</f>
        <v>1</v>
      </c>
      <c r="G112" s="93">
        <f t="shared" ref="G112:G123" si="9">IF($D$127=0,"",IF(D112="[for completion]","",D112/$D$127))</f>
        <v>1</v>
      </c>
      <c r="H112" s="64"/>
      <c r="I112" s="66"/>
      <c r="J112" s="66"/>
      <c r="K112" s="66"/>
      <c r="L112" s="64"/>
      <c r="M112" s="64"/>
      <c r="N112" s="64"/>
    </row>
    <row r="113" spans="1:14" s="103" customFormat="1" x14ac:dyDescent="0.25">
      <c r="A113" s="66" t="s">
        <v>235</v>
      </c>
      <c r="B113" s="83" t="s">
        <v>236</v>
      </c>
      <c r="C113" s="66">
        <v>0</v>
      </c>
      <c r="D113" s="66">
        <f>+C113</f>
        <v>0</v>
      </c>
      <c r="E113" s="93"/>
      <c r="F113" s="93">
        <f t="shared" si="8"/>
        <v>0</v>
      </c>
      <c r="G113" s="93">
        <f t="shared" si="9"/>
        <v>0</v>
      </c>
      <c r="H113" s="64"/>
      <c r="I113" s="66"/>
      <c r="J113" s="66"/>
      <c r="K113" s="66"/>
      <c r="L113" s="64"/>
      <c r="M113" s="64"/>
      <c r="N113" s="64"/>
    </row>
    <row r="114" spans="1:14" s="103" customFormat="1" x14ac:dyDescent="0.25">
      <c r="A114" s="66" t="s">
        <v>237</v>
      </c>
      <c r="B114" s="83" t="s">
        <v>238</v>
      </c>
      <c r="C114" s="66">
        <v>0</v>
      </c>
      <c r="D114" s="66">
        <f t="shared" ref="D114:D126" si="10">+C114</f>
        <v>0</v>
      </c>
      <c r="E114" s="93"/>
      <c r="F114" s="93">
        <f t="shared" si="8"/>
        <v>0</v>
      </c>
      <c r="G114" s="93">
        <f t="shared" si="9"/>
        <v>0</v>
      </c>
      <c r="H114" s="64"/>
      <c r="I114" s="66"/>
      <c r="J114" s="66"/>
      <c r="K114" s="66"/>
      <c r="L114" s="64"/>
      <c r="M114" s="64"/>
      <c r="N114" s="64"/>
    </row>
    <row r="115" spans="1:14" s="103" customFormat="1" x14ac:dyDescent="0.25">
      <c r="A115" s="66" t="s">
        <v>239</v>
      </c>
      <c r="B115" s="83" t="s">
        <v>240</v>
      </c>
      <c r="C115" s="66">
        <v>0</v>
      </c>
      <c r="D115" s="66">
        <f t="shared" si="10"/>
        <v>0</v>
      </c>
      <c r="E115" s="93"/>
      <c r="F115" s="93">
        <f t="shared" si="8"/>
        <v>0</v>
      </c>
      <c r="G115" s="93">
        <f t="shared" si="9"/>
        <v>0</v>
      </c>
      <c r="H115" s="64"/>
      <c r="I115" s="66"/>
      <c r="J115" s="66"/>
      <c r="K115" s="66"/>
      <c r="L115" s="64"/>
      <c r="M115" s="64"/>
      <c r="N115" s="64"/>
    </row>
    <row r="116" spans="1:14" s="103" customFormat="1" x14ac:dyDescent="0.25">
      <c r="A116" s="66" t="s">
        <v>241</v>
      </c>
      <c r="B116" s="83" t="s">
        <v>242</v>
      </c>
      <c r="C116" s="66">
        <v>0</v>
      </c>
      <c r="D116" s="66">
        <f t="shared" si="10"/>
        <v>0</v>
      </c>
      <c r="E116" s="93"/>
      <c r="F116" s="93">
        <f t="shared" si="8"/>
        <v>0</v>
      </c>
      <c r="G116" s="93">
        <f t="shared" si="9"/>
        <v>0</v>
      </c>
      <c r="H116" s="64"/>
      <c r="I116" s="66"/>
      <c r="J116" s="66"/>
      <c r="K116" s="66"/>
      <c r="L116" s="64"/>
      <c r="M116" s="64"/>
      <c r="N116" s="64"/>
    </row>
    <row r="117" spans="1:14" s="103" customFormat="1" x14ac:dyDescent="0.25">
      <c r="A117" s="66" t="s">
        <v>243</v>
      </c>
      <c r="B117" s="83" t="s">
        <v>244</v>
      </c>
      <c r="C117" s="66">
        <v>0</v>
      </c>
      <c r="D117" s="66">
        <f t="shared" si="10"/>
        <v>0</v>
      </c>
      <c r="E117" s="83"/>
      <c r="F117" s="93">
        <f t="shared" si="8"/>
        <v>0</v>
      </c>
      <c r="G117" s="93">
        <f t="shared" si="9"/>
        <v>0</v>
      </c>
      <c r="H117" s="64"/>
      <c r="I117" s="66"/>
      <c r="J117" s="66"/>
      <c r="K117" s="66"/>
      <c r="L117" s="64"/>
      <c r="M117" s="64"/>
      <c r="N117" s="64"/>
    </row>
    <row r="118" spans="1:14" x14ac:dyDescent="0.25">
      <c r="A118" s="66" t="s">
        <v>245</v>
      </c>
      <c r="B118" s="83" t="s">
        <v>246</v>
      </c>
      <c r="C118" s="66">
        <v>0</v>
      </c>
      <c r="D118" s="66">
        <f t="shared" si="10"/>
        <v>0</v>
      </c>
      <c r="E118" s="83"/>
      <c r="F118" s="93">
        <f t="shared" si="8"/>
        <v>0</v>
      </c>
      <c r="G118" s="93">
        <f t="shared" si="9"/>
        <v>0</v>
      </c>
      <c r="H118" s="64"/>
      <c r="L118" s="64"/>
      <c r="M118" s="64"/>
    </row>
    <row r="119" spans="1:14" x14ac:dyDescent="0.25">
      <c r="A119" s="66" t="s">
        <v>247</v>
      </c>
      <c r="B119" s="83" t="s">
        <v>248</v>
      </c>
      <c r="C119" s="66">
        <v>0</v>
      </c>
      <c r="D119" s="66">
        <f t="shared" si="10"/>
        <v>0</v>
      </c>
      <c r="E119" s="83"/>
      <c r="F119" s="93">
        <f t="shared" si="8"/>
        <v>0</v>
      </c>
      <c r="G119" s="93">
        <f t="shared" si="9"/>
        <v>0</v>
      </c>
      <c r="H119" s="64"/>
      <c r="L119" s="64"/>
      <c r="M119" s="64"/>
    </row>
    <row r="120" spans="1:14" x14ac:dyDescent="0.25">
      <c r="A120" s="66" t="s">
        <v>249</v>
      </c>
      <c r="B120" s="83" t="s">
        <v>250</v>
      </c>
      <c r="C120" s="66">
        <v>0</v>
      </c>
      <c r="D120" s="66">
        <f t="shared" si="10"/>
        <v>0</v>
      </c>
      <c r="E120" s="83"/>
      <c r="F120" s="93">
        <f t="shared" si="8"/>
        <v>0</v>
      </c>
      <c r="G120" s="93">
        <f t="shared" si="9"/>
        <v>0</v>
      </c>
      <c r="H120" s="64"/>
      <c r="L120" s="64"/>
      <c r="M120" s="64"/>
    </row>
    <row r="121" spans="1:14" x14ac:dyDescent="0.25">
      <c r="A121" s="66" t="s">
        <v>251</v>
      </c>
      <c r="B121" s="83" t="s">
        <v>252</v>
      </c>
      <c r="C121" s="66">
        <v>0</v>
      </c>
      <c r="D121" s="66">
        <f t="shared" si="10"/>
        <v>0</v>
      </c>
      <c r="E121" s="83"/>
      <c r="F121" s="93">
        <f t="shared" si="8"/>
        <v>0</v>
      </c>
      <c r="G121" s="93">
        <f t="shared" si="9"/>
        <v>0</v>
      </c>
      <c r="H121" s="64"/>
      <c r="L121" s="64"/>
      <c r="M121" s="64"/>
    </row>
    <row r="122" spans="1:14" x14ac:dyDescent="0.25">
      <c r="A122" s="66" t="s">
        <v>253</v>
      </c>
      <c r="B122" s="83" t="s">
        <v>254</v>
      </c>
      <c r="C122" s="66">
        <v>0</v>
      </c>
      <c r="D122" s="66">
        <f t="shared" si="10"/>
        <v>0</v>
      </c>
      <c r="E122" s="83"/>
      <c r="F122" s="93">
        <f t="shared" si="8"/>
        <v>0</v>
      </c>
      <c r="G122" s="93">
        <f t="shared" si="9"/>
        <v>0</v>
      </c>
      <c r="H122" s="64"/>
      <c r="L122" s="64"/>
      <c r="M122" s="64"/>
    </row>
    <row r="123" spans="1:14" x14ac:dyDescent="0.25">
      <c r="A123" s="66" t="s">
        <v>255</v>
      </c>
      <c r="B123" s="83" t="s">
        <v>256</v>
      </c>
      <c r="C123" s="66">
        <v>0</v>
      </c>
      <c r="D123" s="66">
        <f t="shared" si="10"/>
        <v>0</v>
      </c>
      <c r="E123" s="83"/>
      <c r="F123" s="93">
        <f t="shared" si="8"/>
        <v>0</v>
      </c>
      <c r="G123" s="93">
        <f t="shared" si="9"/>
        <v>0</v>
      </c>
      <c r="H123" s="64"/>
      <c r="L123" s="64"/>
      <c r="M123" s="64"/>
    </row>
    <row r="124" spans="1:14" x14ac:dyDescent="0.25">
      <c r="A124" s="66" t="s">
        <v>257</v>
      </c>
      <c r="B124" s="83" t="s">
        <v>258</v>
      </c>
      <c r="C124" s="66">
        <v>0</v>
      </c>
      <c r="D124" s="66">
        <f t="shared" si="10"/>
        <v>0</v>
      </c>
      <c r="E124" s="83"/>
      <c r="F124" s="93"/>
      <c r="G124" s="93"/>
      <c r="H124" s="64"/>
      <c r="L124" s="64"/>
      <c r="M124" s="64"/>
    </row>
    <row r="125" spans="1:14" x14ac:dyDescent="0.25">
      <c r="A125" s="66" t="s">
        <v>259</v>
      </c>
      <c r="B125" s="83" t="s">
        <v>260</v>
      </c>
      <c r="C125" s="66">
        <v>0</v>
      </c>
      <c r="D125" s="66">
        <f t="shared" si="10"/>
        <v>0</v>
      </c>
      <c r="E125" s="83"/>
      <c r="F125" s="93"/>
      <c r="G125" s="93"/>
      <c r="H125" s="64"/>
      <c r="L125" s="64"/>
      <c r="M125" s="64"/>
    </row>
    <row r="126" spans="1:14" x14ac:dyDescent="0.25">
      <c r="A126" s="66" t="s">
        <v>261</v>
      </c>
      <c r="B126" s="83" t="s">
        <v>159</v>
      </c>
      <c r="C126" s="66">
        <v>0</v>
      </c>
      <c r="D126" s="66">
        <f t="shared" si="10"/>
        <v>0</v>
      </c>
      <c r="E126" s="83"/>
      <c r="F126" s="93">
        <f>IF($C$127=0,"",IF(C126="[for completion]","",C126/$C$127))</f>
        <v>0</v>
      </c>
      <c r="G126" s="93">
        <f>IF($D$127=0,"",IF(D126="[for completion]","",D126/$D$127))</f>
        <v>0</v>
      </c>
      <c r="H126" s="64"/>
      <c r="L126" s="64"/>
      <c r="M126" s="64"/>
    </row>
    <row r="127" spans="1:14" x14ac:dyDescent="0.25">
      <c r="A127" s="66" t="s">
        <v>262</v>
      </c>
      <c r="B127" s="101" t="s">
        <v>161</v>
      </c>
      <c r="C127" s="92">
        <f>SUM(C112:C126)</f>
        <v>7363.2256546797998</v>
      </c>
      <c r="D127" s="92">
        <f>SUM(D112:D126)</f>
        <v>7363.2256546797998</v>
      </c>
      <c r="E127" s="83"/>
      <c r="F127" s="104">
        <f>SUM(F112:F126)</f>
        <v>1</v>
      </c>
      <c r="G127" s="104">
        <f>SUM(G112:G126)</f>
        <v>1</v>
      </c>
      <c r="H127" s="64"/>
      <c r="L127" s="64"/>
      <c r="M127" s="64"/>
    </row>
    <row r="128" spans="1:14" hidden="1" outlineLevel="1" x14ac:dyDescent="0.25">
      <c r="A128" s="66" t="s">
        <v>263</v>
      </c>
      <c r="B128" s="96" t="s">
        <v>163</v>
      </c>
      <c r="E128" s="83"/>
      <c r="F128" s="93">
        <f t="shared" ref="F128:F136" si="11">IF($C$127=0,"",IF(C128="[for completion]","",C128/$C$127))</f>
        <v>0</v>
      </c>
      <c r="G128" s="93">
        <f t="shared" ref="G128:G136" si="12">IF($D$127=0,"",IF(D128="[for completion]","",D128/$D$127))</f>
        <v>0</v>
      </c>
      <c r="H128" s="64"/>
      <c r="L128" s="64"/>
      <c r="M128" s="64"/>
    </row>
    <row r="129" spans="1:14" hidden="1" outlineLevel="1" x14ac:dyDescent="0.25">
      <c r="A129" s="66" t="s">
        <v>264</v>
      </c>
      <c r="B129" s="96" t="s">
        <v>163</v>
      </c>
      <c r="E129" s="83"/>
      <c r="F129" s="93">
        <f t="shared" si="11"/>
        <v>0</v>
      </c>
      <c r="G129" s="93">
        <f t="shared" si="12"/>
        <v>0</v>
      </c>
      <c r="H129" s="64"/>
      <c r="L129" s="64"/>
      <c r="M129" s="64"/>
    </row>
    <row r="130" spans="1:14" hidden="1" outlineLevel="1" x14ac:dyDescent="0.25">
      <c r="A130" s="66" t="s">
        <v>265</v>
      </c>
      <c r="B130" s="96" t="s">
        <v>163</v>
      </c>
      <c r="E130" s="83"/>
      <c r="F130" s="93">
        <f t="shared" si="11"/>
        <v>0</v>
      </c>
      <c r="G130" s="93">
        <f t="shared" si="12"/>
        <v>0</v>
      </c>
      <c r="H130" s="64"/>
      <c r="L130" s="64"/>
      <c r="M130" s="64"/>
    </row>
    <row r="131" spans="1:14" hidden="1" outlineLevel="1" x14ac:dyDescent="0.25">
      <c r="A131" s="66" t="s">
        <v>266</v>
      </c>
      <c r="B131" s="96" t="s">
        <v>163</v>
      </c>
      <c r="E131" s="83"/>
      <c r="F131" s="93">
        <f t="shared" si="11"/>
        <v>0</v>
      </c>
      <c r="G131" s="93">
        <f t="shared" si="12"/>
        <v>0</v>
      </c>
      <c r="H131" s="64"/>
      <c r="L131" s="64"/>
      <c r="M131" s="64"/>
    </row>
    <row r="132" spans="1:14" hidden="1" outlineLevel="1" x14ac:dyDescent="0.25">
      <c r="A132" s="66" t="s">
        <v>267</v>
      </c>
      <c r="B132" s="96" t="s">
        <v>163</v>
      </c>
      <c r="E132" s="83"/>
      <c r="F132" s="93">
        <f t="shared" si="11"/>
        <v>0</v>
      </c>
      <c r="G132" s="93">
        <f t="shared" si="12"/>
        <v>0</v>
      </c>
      <c r="H132" s="64"/>
      <c r="L132" s="64"/>
      <c r="M132" s="64"/>
    </row>
    <row r="133" spans="1:14" hidden="1" outlineLevel="1" x14ac:dyDescent="0.25">
      <c r="A133" s="66" t="s">
        <v>268</v>
      </c>
      <c r="B133" s="96" t="s">
        <v>163</v>
      </c>
      <c r="E133" s="83"/>
      <c r="F133" s="93">
        <f t="shared" si="11"/>
        <v>0</v>
      </c>
      <c r="G133" s="93">
        <f t="shared" si="12"/>
        <v>0</v>
      </c>
      <c r="H133" s="64"/>
      <c r="L133" s="64"/>
      <c r="M133" s="64"/>
    </row>
    <row r="134" spans="1:14" hidden="1" outlineLevel="1" x14ac:dyDescent="0.25">
      <c r="A134" s="66" t="s">
        <v>269</v>
      </c>
      <c r="B134" s="96" t="s">
        <v>163</v>
      </c>
      <c r="E134" s="83"/>
      <c r="F134" s="93">
        <f t="shared" si="11"/>
        <v>0</v>
      </c>
      <c r="G134" s="93">
        <f t="shared" si="12"/>
        <v>0</v>
      </c>
      <c r="H134" s="64"/>
      <c r="L134" s="64"/>
      <c r="M134" s="64"/>
    </row>
    <row r="135" spans="1:14" hidden="1" outlineLevel="1" x14ac:dyDescent="0.25">
      <c r="A135" s="66" t="s">
        <v>270</v>
      </c>
      <c r="B135" s="96" t="s">
        <v>163</v>
      </c>
      <c r="E135" s="83"/>
      <c r="F135" s="93">
        <f t="shared" si="11"/>
        <v>0</v>
      </c>
      <c r="G135" s="93">
        <f t="shared" si="12"/>
        <v>0</v>
      </c>
      <c r="H135" s="64"/>
      <c r="L135" s="64"/>
      <c r="M135" s="64"/>
    </row>
    <row r="136" spans="1:14" hidden="1" outlineLevel="1" x14ac:dyDescent="0.25">
      <c r="A136" s="66" t="s">
        <v>271</v>
      </c>
      <c r="B136" s="96" t="s">
        <v>163</v>
      </c>
      <c r="C136" s="97"/>
      <c r="D136" s="97"/>
      <c r="E136" s="97"/>
      <c r="F136" s="93">
        <f t="shared" si="11"/>
        <v>0</v>
      </c>
      <c r="G136" s="93">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3" customFormat="1" x14ac:dyDescent="0.25">
      <c r="A138" s="66" t="s">
        <v>273</v>
      </c>
      <c r="B138" s="83" t="s">
        <v>234</v>
      </c>
      <c r="C138" s="92">
        <f>+'D.National Trasparency Template'!B71/1000000</f>
        <v>6200</v>
      </c>
      <c r="D138" s="92">
        <f>+C138</f>
        <v>6200</v>
      </c>
      <c r="E138" s="93"/>
      <c r="F138" s="93">
        <f>IF($C$153=0,"",IF(C138="[for completion]","",C138/$C$153))</f>
        <v>1</v>
      </c>
      <c r="G138" s="93">
        <f>IF($D$153=0,"",IF(D138="[for completion]","",D138/$D$153))</f>
        <v>1</v>
      </c>
      <c r="H138" s="64"/>
      <c r="I138" s="66"/>
      <c r="J138" s="66"/>
      <c r="K138" s="66"/>
      <c r="L138" s="64"/>
      <c r="M138" s="64"/>
      <c r="N138" s="64"/>
    </row>
    <row r="139" spans="1:14" s="103" customFormat="1" x14ac:dyDescent="0.25">
      <c r="A139" s="66" t="s">
        <v>274</v>
      </c>
      <c r="B139" s="83" t="s">
        <v>236</v>
      </c>
      <c r="C139" s="66">
        <v>0</v>
      </c>
      <c r="D139" s="92">
        <v>0</v>
      </c>
      <c r="E139" s="93"/>
      <c r="F139" s="93">
        <f t="shared" ref="F139:F152" si="13">IF($C$153=0,"",IF(C139="[for completion]","",C139/$C$153))</f>
        <v>0</v>
      </c>
      <c r="G139" s="93">
        <f t="shared" ref="G139:G152" si="14">IF($D$153=0,"",IF(D139="[for completion]","",D139/$D$153))</f>
        <v>0</v>
      </c>
      <c r="H139" s="64"/>
      <c r="I139" s="66"/>
      <c r="J139" s="66"/>
      <c r="K139" s="66"/>
      <c r="L139" s="64"/>
      <c r="M139" s="64"/>
      <c r="N139" s="64"/>
    </row>
    <row r="140" spans="1:14" s="103" customFormat="1" x14ac:dyDescent="0.25">
      <c r="A140" s="66" t="s">
        <v>275</v>
      </c>
      <c r="B140" s="83" t="s">
        <v>238</v>
      </c>
      <c r="C140" s="66">
        <v>0</v>
      </c>
      <c r="D140" s="92">
        <v>0</v>
      </c>
      <c r="E140" s="93"/>
      <c r="F140" s="93">
        <f t="shared" si="13"/>
        <v>0</v>
      </c>
      <c r="G140" s="93">
        <f t="shared" si="14"/>
        <v>0</v>
      </c>
      <c r="H140" s="64"/>
      <c r="I140" s="66"/>
      <c r="J140" s="66"/>
      <c r="K140" s="66"/>
      <c r="L140" s="64"/>
      <c r="M140" s="64"/>
      <c r="N140" s="64"/>
    </row>
    <row r="141" spans="1:14" s="103" customFormat="1" x14ac:dyDescent="0.25">
      <c r="A141" s="66" t="s">
        <v>276</v>
      </c>
      <c r="B141" s="83" t="s">
        <v>240</v>
      </c>
      <c r="C141" s="66">
        <v>0</v>
      </c>
      <c r="D141" s="92">
        <v>0</v>
      </c>
      <c r="E141" s="93"/>
      <c r="F141" s="93">
        <f t="shared" si="13"/>
        <v>0</v>
      </c>
      <c r="G141" s="93">
        <f t="shared" si="14"/>
        <v>0</v>
      </c>
      <c r="H141" s="64"/>
      <c r="I141" s="66"/>
      <c r="J141" s="66"/>
      <c r="K141" s="66"/>
      <c r="L141" s="64"/>
      <c r="M141" s="64"/>
      <c r="N141" s="64"/>
    </row>
    <row r="142" spans="1:14" s="103" customFormat="1" x14ac:dyDescent="0.25">
      <c r="A142" s="66" t="s">
        <v>277</v>
      </c>
      <c r="B142" s="83" t="s">
        <v>242</v>
      </c>
      <c r="C142" s="66">
        <v>0</v>
      </c>
      <c r="D142" s="92">
        <v>0</v>
      </c>
      <c r="E142" s="93"/>
      <c r="F142" s="93">
        <f t="shared" si="13"/>
        <v>0</v>
      </c>
      <c r="G142" s="93">
        <f t="shared" si="14"/>
        <v>0</v>
      </c>
      <c r="H142" s="64"/>
      <c r="I142" s="66"/>
      <c r="J142" s="66"/>
      <c r="K142" s="66"/>
      <c r="L142" s="64"/>
      <c r="M142" s="64"/>
      <c r="N142" s="64"/>
    </row>
    <row r="143" spans="1:14" s="103" customFormat="1" x14ac:dyDescent="0.25">
      <c r="A143" s="66" t="s">
        <v>278</v>
      </c>
      <c r="B143" s="83" t="s">
        <v>244</v>
      </c>
      <c r="C143" s="66">
        <v>0</v>
      </c>
      <c r="D143" s="92">
        <v>0</v>
      </c>
      <c r="E143" s="83"/>
      <c r="F143" s="93">
        <f t="shared" si="13"/>
        <v>0</v>
      </c>
      <c r="G143" s="93">
        <f t="shared" si="14"/>
        <v>0</v>
      </c>
      <c r="H143" s="64"/>
      <c r="I143" s="66"/>
      <c r="J143" s="66"/>
      <c r="K143" s="66"/>
      <c r="L143" s="64"/>
      <c r="M143" s="64"/>
      <c r="N143" s="64"/>
    </row>
    <row r="144" spans="1:14" x14ac:dyDescent="0.25">
      <c r="A144" s="66" t="s">
        <v>279</v>
      </c>
      <c r="B144" s="83" t="s">
        <v>246</v>
      </c>
      <c r="C144" s="66">
        <v>0</v>
      </c>
      <c r="D144" s="92">
        <v>0</v>
      </c>
      <c r="E144" s="83"/>
      <c r="F144" s="93">
        <f t="shared" si="13"/>
        <v>0</v>
      </c>
      <c r="G144" s="93">
        <f t="shared" si="14"/>
        <v>0</v>
      </c>
      <c r="H144" s="64"/>
      <c r="L144" s="64"/>
      <c r="M144" s="64"/>
    </row>
    <row r="145" spans="1:13" x14ac:dyDescent="0.25">
      <c r="A145" s="66" t="s">
        <v>280</v>
      </c>
      <c r="B145" s="83" t="s">
        <v>248</v>
      </c>
      <c r="C145" s="66">
        <v>0</v>
      </c>
      <c r="D145" s="92">
        <v>0</v>
      </c>
      <c r="E145" s="83"/>
      <c r="F145" s="93">
        <f t="shared" si="13"/>
        <v>0</v>
      </c>
      <c r="G145" s="93">
        <f t="shared" si="14"/>
        <v>0</v>
      </c>
      <c r="H145" s="64"/>
      <c r="L145" s="64"/>
      <c r="M145" s="64"/>
    </row>
    <row r="146" spans="1:13" x14ac:dyDescent="0.25">
      <c r="A146" s="66" t="s">
        <v>281</v>
      </c>
      <c r="B146" s="83" t="s">
        <v>250</v>
      </c>
      <c r="C146" s="66">
        <v>0</v>
      </c>
      <c r="D146" s="92">
        <v>0</v>
      </c>
      <c r="E146" s="83"/>
      <c r="F146" s="93">
        <f t="shared" si="13"/>
        <v>0</v>
      </c>
      <c r="G146" s="93">
        <f t="shared" si="14"/>
        <v>0</v>
      </c>
      <c r="H146" s="64"/>
      <c r="L146" s="64"/>
      <c r="M146" s="64"/>
    </row>
    <row r="147" spans="1:13" x14ac:dyDescent="0.25">
      <c r="A147" s="66" t="s">
        <v>282</v>
      </c>
      <c r="B147" s="83" t="s">
        <v>252</v>
      </c>
      <c r="C147" s="66">
        <v>0</v>
      </c>
      <c r="D147" s="92">
        <v>0</v>
      </c>
      <c r="E147" s="83"/>
      <c r="F147" s="93">
        <f t="shared" si="13"/>
        <v>0</v>
      </c>
      <c r="G147" s="93">
        <f t="shared" si="14"/>
        <v>0</v>
      </c>
      <c r="H147" s="64"/>
      <c r="L147" s="64"/>
      <c r="M147" s="64"/>
    </row>
    <row r="148" spans="1:13" x14ac:dyDescent="0.25">
      <c r="A148" s="66" t="s">
        <v>283</v>
      </c>
      <c r="B148" s="83" t="s">
        <v>254</v>
      </c>
      <c r="C148" s="66">
        <v>0</v>
      </c>
      <c r="D148" s="92">
        <v>0</v>
      </c>
      <c r="E148" s="83"/>
      <c r="F148" s="93">
        <f t="shared" si="13"/>
        <v>0</v>
      </c>
      <c r="G148" s="93">
        <f t="shared" si="14"/>
        <v>0</v>
      </c>
      <c r="H148" s="64"/>
      <c r="L148" s="64"/>
      <c r="M148" s="64"/>
    </row>
    <row r="149" spans="1:13" x14ac:dyDescent="0.25">
      <c r="A149" s="66" t="s">
        <v>284</v>
      </c>
      <c r="B149" s="83" t="s">
        <v>256</v>
      </c>
      <c r="C149" s="66">
        <v>0</v>
      </c>
      <c r="D149" s="92">
        <v>0</v>
      </c>
      <c r="E149" s="83"/>
      <c r="F149" s="93">
        <f t="shared" si="13"/>
        <v>0</v>
      </c>
      <c r="G149" s="93">
        <f t="shared" si="14"/>
        <v>0</v>
      </c>
      <c r="H149" s="64"/>
      <c r="L149" s="64"/>
      <c r="M149" s="64"/>
    </row>
    <row r="150" spans="1:13" x14ac:dyDescent="0.25">
      <c r="A150" s="66" t="s">
        <v>285</v>
      </c>
      <c r="B150" s="83" t="s">
        <v>258</v>
      </c>
      <c r="C150" s="66">
        <v>0</v>
      </c>
      <c r="D150" s="92">
        <v>0</v>
      </c>
      <c r="E150" s="83"/>
      <c r="F150" s="93">
        <f t="shared" si="13"/>
        <v>0</v>
      </c>
      <c r="G150" s="93">
        <f t="shared" si="14"/>
        <v>0</v>
      </c>
      <c r="H150" s="64"/>
      <c r="L150" s="64"/>
      <c r="M150" s="64"/>
    </row>
    <row r="151" spans="1:13" x14ac:dyDescent="0.25">
      <c r="A151" s="66" t="s">
        <v>286</v>
      </c>
      <c r="B151" s="83" t="s">
        <v>260</v>
      </c>
      <c r="C151" s="66">
        <v>0</v>
      </c>
      <c r="D151" s="92">
        <v>0</v>
      </c>
      <c r="E151" s="83"/>
      <c r="F151" s="93">
        <f t="shared" si="13"/>
        <v>0</v>
      </c>
      <c r="G151" s="93">
        <f t="shared" si="14"/>
        <v>0</v>
      </c>
      <c r="H151" s="64"/>
      <c r="L151" s="64"/>
      <c r="M151" s="64"/>
    </row>
    <row r="152" spans="1:13" x14ac:dyDescent="0.25">
      <c r="A152" s="66" t="s">
        <v>287</v>
      </c>
      <c r="B152" s="83" t="s">
        <v>159</v>
      </c>
      <c r="C152" s="66">
        <v>0</v>
      </c>
      <c r="D152" s="92">
        <v>0</v>
      </c>
      <c r="E152" s="83"/>
      <c r="F152" s="93">
        <f t="shared" si="13"/>
        <v>0</v>
      </c>
      <c r="G152" s="93">
        <f t="shared" si="14"/>
        <v>0</v>
      </c>
      <c r="H152" s="64"/>
      <c r="L152" s="64"/>
      <c r="M152" s="64"/>
    </row>
    <row r="153" spans="1:13" x14ac:dyDescent="0.25">
      <c r="A153" s="66" t="s">
        <v>288</v>
      </c>
      <c r="B153" s="101" t="s">
        <v>161</v>
      </c>
      <c r="C153" s="92">
        <f>SUM(C138:C152)</f>
        <v>6200</v>
      </c>
      <c r="D153" s="92">
        <f>SUM(D138:D152)</f>
        <v>6200</v>
      </c>
      <c r="E153" s="83"/>
      <c r="F153" s="104">
        <f>SUM(F138:F152)</f>
        <v>1</v>
      </c>
      <c r="G153" s="104">
        <f>SUM(G138:G152)</f>
        <v>1</v>
      </c>
      <c r="H153" s="64"/>
      <c r="L153" s="64"/>
      <c r="M153" s="64"/>
    </row>
    <row r="154" spans="1:13" hidden="1" outlineLevel="1" x14ac:dyDescent="0.25">
      <c r="A154" s="66" t="s">
        <v>289</v>
      </c>
      <c r="B154" s="96" t="s">
        <v>163</v>
      </c>
      <c r="E154" s="83"/>
      <c r="F154" s="93">
        <f t="shared" ref="F154:F162" si="15">IF($C$153=0,"",IF(C154="[for completion]","",C154/$C$153))</f>
        <v>0</v>
      </c>
      <c r="G154" s="93">
        <f t="shared" ref="G154:G162" si="16">IF($D$153=0,"",IF(D154="[for completion]","",D154/$D$153))</f>
        <v>0</v>
      </c>
      <c r="H154" s="64"/>
      <c r="L154" s="64"/>
      <c r="M154" s="64"/>
    </row>
    <row r="155" spans="1:13" hidden="1" outlineLevel="1" x14ac:dyDescent="0.25">
      <c r="A155" s="66" t="s">
        <v>290</v>
      </c>
      <c r="B155" s="96" t="s">
        <v>163</v>
      </c>
      <c r="E155" s="83"/>
      <c r="F155" s="93">
        <f t="shared" si="15"/>
        <v>0</v>
      </c>
      <c r="G155" s="93">
        <f t="shared" si="16"/>
        <v>0</v>
      </c>
      <c r="H155" s="64"/>
      <c r="L155" s="64"/>
      <c r="M155" s="64"/>
    </row>
    <row r="156" spans="1:13" hidden="1" outlineLevel="1" x14ac:dyDescent="0.25">
      <c r="A156" s="66" t="s">
        <v>291</v>
      </c>
      <c r="B156" s="96" t="s">
        <v>163</v>
      </c>
      <c r="E156" s="83"/>
      <c r="F156" s="93">
        <f t="shared" si="15"/>
        <v>0</v>
      </c>
      <c r="G156" s="93">
        <f t="shared" si="16"/>
        <v>0</v>
      </c>
      <c r="H156" s="64"/>
      <c r="L156" s="64"/>
      <c r="M156" s="64"/>
    </row>
    <row r="157" spans="1:13" hidden="1" outlineLevel="1" x14ac:dyDescent="0.25">
      <c r="A157" s="66" t="s">
        <v>292</v>
      </c>
      <c r="B157" s="96" t="s">
        <v>163</v>
      </c>
      <c r="E157" s="83"/>
      <c r="F157" s="93">
        <f t="shared" si="15"/>
        <v>0</v>
      </c>
      <c r="G157" s="93">
        <f t="shared" si="16"/>
        <v>0</v>
      </c>
      <c r="H157" s="64"/>
      <c r="L157" s="64"/>
      <c r="M157" s="64"/>
    </row>
    <row r="158" spans="1:13" hidden="1" outlineLevel="1" x14ac:dyDescent="0.25">
      <c r="A158" s="66" t="s">
        <v>293</v>
      </c>
      <c r="B158" s="96" t="s">
        <v>163</v>
      </c>
      <c r="E158" s="83"/>
      <c r="F158" s="93">
        <f t="shared" si="15"/>
        <v>0</v>
      </c>
      <c r="G158" s="93">
        <f t="shared" si="16"/>
        <v>0</v>
      </c>
      <c r="H158" s="64"/>
      <c r="L158" s="64"/>
      <c r="M158" s="64"/>
    </row>
    <row r="159" spans="1:13" hidden="1" outlineLevel="1" x14ac:dyDescent="0.25">
      <c r="A159" s="66" t="s">
        <v>294</v>
      </c>
      <c r="B159" s="96" t="s">
        <v>163</v>
      </c>
      <c r="E159" s="83"/>
      <c r="F159" s="93">
        <f t="shared" si="15"/>
        <v>0</v>
      </c>
      <c r="G159" s="93">
        <f t="shared" si="16"/>
        <v>0</v>
      </c>
      <c r="H159" s="64"/>
      <c r="L159" s="64"/>
      <c r="M159" s="64"/>
    </row>
    <row r="160" spans="1:13" hidden="1" outlineLevel="1" x14ac:dyDescent="0.25">
      <c r="A160" s="66" t="s">
        <v>295</v>
      </c>
      <c r="B160" s="96" t="s">
        <v>163</v>
      </c>
      <c r="E160" s="83"/>
      <c r="F160" s="93">
        <f t="shared" si="15"/>
        <v>0</v>
      </c>
      <c r="G160" s="93">
        <f t="shared" si="16"/>
        <v>0</v>
      </c>
      <c r="H160" s="64"/>
      <c r="L160" s="64"/>
      <c r="M160" s="64"/>
    </row>
    <row r="161" spans="1:13" hidden="1" outlineLevel="1" x14ac:dyDescent="0.25">
      <c r="A161" s="66" t="s">
        <v>296</v>
      </c>
      <c r="B161" s="96" t="s">
        <v>163</v>
      </c>
      <c r="E161" s="83"/>
      <c r="F161" s="93">
        <f t="shared" si="15"/>
        <v>0</v>
      </c>
      <c r="G161" s="93">
        <f t="shared" si="16"/>
        <v>0</v>
      </c>
      <c r="H161" s="64"/>
      <c r="L161" s="64"/>
      <c r="M161" s="64"/>
    </row>
    <row r="162" spans="1:13" hidden="1" outlineLevel="1" x14ac:dyDescent="0.25">
      <c r="A162" s="66" t="s">
        <v>297</v>
      </c>
      <c r="B162" s="96" t="s">
        <v>163</v>
      </c>
      <c r="C162" s="97"/>
      <c r="D162" s="97"/>
      <c r="E162" s="97"/>
      <c r="F162" s="93">
        <f t="shared" si="15"/>
        <v>0</v>
      </c>
      <c r="G162" s="93">
        <f t="shared" si="16"/>
        <v>0</v>
      </c>
      <c r="H162" s="64"/>
      <c r="L162" s="64"/>
      <c r="M162" s="64"/>
    </row>
    <row r="163" spans="1:13" ht="15" customHeight="1" collapsed="1" x14ac:dyDescent="0.25">
      <c r="A163" s="85"/>
      <c r="B163" s="86" t="s">
        <v>298</v>
      </c>
      <c r="C163" s="147" t="s">
        <v>229</v>
      </c>
      <c r="D163" s="147" t="s">
        <v>230</v>
      </c>
      <c r="E163" s="87"/>
      <c r="F163" s="147" t="s">
        <v>231</v>
      </c>
      <c r="G163" s="147" t="s">
        <v>232</v>
      </c>
      <c r="H163" s="64"/>
      <c r="L163" s="64"/>
      <c r="M163" s="64"/>
    </row>
    <row r="164" spans="1:13" x14ac:dyDescent="0.25">
      <c r="A164" s="66" t="s">
        <v>300</v>
      </c>
      <c r="B164" s="64" t="s">
        <v>301</v>
      </c>
      <c r="C164" s="92">
        <v>5000</v>
      </c>
      <c r="D164" s="92">
        <f>+C164</f>
        <v>5000</v>
      </c>
      <c r="E164" s="105"/>
      <c r="F164" s="105">
        <f>IF($C$167=0,"",IF(C164="[for completion]","",C164/$C$167))</f>
        <v>0.80645161290322576</v>
      </c>
      <c r="G164" s="105">
        <f>IF($D$167=0,"",IF(D164="[for completion]","",D164/$D$167))</f>
        <v>0.80645161290322576</v>
      </c>
      <c r="H164" s="64"/>
      <c r="L164" s="64"/>
      <c r="M164" s="64"/>
    </row>
    <row r="165" spans="1:13" x14ac:dyDescent="0.25">
      <c r="A165" s="66" t="s">
        <v>302</v>
      </c>
      <c r="B165" s="64" t="s">
        <v>303</v>
      </c>
      <c r="C165" s="92">
        <v>1200</v>
      </c>
      <c r="D165" s="92">
        <f>+C165</f>
        <v>1200</v>
      </c>
      <c r="E165" s="105"/>
      <c r="F165" s="105">
        <f>IF($C$167=0,"",IF(C165="[for completion]","",C165/$C$167))</f>
        <v>0.19354838709677419</v>
      </c>
      <c r="G165" s="105">
        <f>IF($D$167=0,"",IF(D165="[for completion]","",D165/$D$167))</f>
        <v>0.19354838709677419</v>
      </c>
      <c r="H165" s="64"/>
      <c r="L165" s="64"/>
      <c r="M165" s="64"/>
    </row>
    <row r="166" spans="1:13" x14ac:dyDescent="0.25">
      <c r="A166" s="66" t="s">
        <v>304</v>
      </c>
      <c r="B166" s="64" t="s">
        <v>159</v>
      </c>
      <c r="C166" s="92">
        <v>0</v>
      </c>
      <c r="D166" s="92">
        <f>+C166</f>
        <v>0</v>
      </c>
      <c r="E166" s="105"/>
      <c r="F166" s="105">
        <f>IF($C$167=0,"",IF(C166="[for completion]","",C166/$C$167))</f>
        <v>0</v>
      </c>
      <c r="G166" s="105">
        <f>IF($D$167=0,"",IF(D166="[for completion]","",D166/$D$167))</f>
        <v>0</v>
      </c>
      <c r="H166" s="64"/>
      <c r="L166" s="64"/>
      <c r="M166" s="64"/>
    </row>
    <row r="167" spans="1:13" x14ac:dyDescent="0.25">
      <c r="A167" s="66" t="s">
        <v>305</v>
      </c>
      <c r="B167" s="106" t="s">
        <v>161</v>
      </c>
      <c r="C167" s="92">
        <f>SUM(C164:C166)</f>
        <v>6200</v>
      </c>
      <c r="D167" s="92">
        <f>SUM(D164:D166)</f>
        <v>6200</v>
      </c>
      <c r="E167" s="105"/>
      <c r="F167" s="105">
        <f>SUM(F164:F166)</f>
        <v>1</v>
      </c>
      <c r="G167" s="105">
        <f>SUM(G164:G166)</f>
        <v>1</v>
      </c>
      <c r="H167" s="64"/>
      <c r="L167" s="64"/>
      <c r="M167" s="64"/>
    </row>
    <row r="168" spans="1:13" hidden="1" outlineLevel="1" x14ac:dyDescent="0.25">
      <c r="A168" s="66" t="s">
        <v>306</v>
      </c>
      <c r="B168" s="106"/>
      <c r="C168" s="64"/>
      <c r="D168" s="64"/>
      <c r="E168" s="105"/>
      <c r="F168" s="105"/>
      <c r="G168" s="62"/>
      <c r="H168" s="64"/>
      <c r="L168" s="64"/>
      <c r="M168" s="64"/>
    </row>
    <row r="169" spans="1:13" hidden="1" outlineLevel="1" x14ac:dyDescent="0.25">
      <c r="A169" s="66" t="s">
        <v>307</v>
      </c>
      <c r="B169" s="106"/>
      <c r="C169" s="64"/>
      <c r="D169" s="64"/>
      <c r="E169" s="105"/>
      <c r="F169" s="105"/>
      <c r="G169" s="62"/>
      <c r="H169" s="64"/>
      <c r="L169" s="64"/>
      <c r="M169" s="64"/>
    </row>
    <row r="170" spans="1:13" hidden="1" outlineLevel="1" x14ac:dyDescent="0.25">
      <c r="A170" s="66" t="s">
        <v>308</v>
      </c>
      <c r="B170" s="106"/>
      <c r="C170" s="64"/>
      <c r="D170" s="64"/>
      <c r="E170" s="105"/>
      <c r="F170" s="105"/>
      <c r="G170" s="62"/>
      <c r="H170" s="64"/>
      <c r="L170" s="64"/>
      <c r="M170" s="64"/>
    </row>
    <row r="171" spans="1:13" hidden="1" outlineLevel="1" x14ac:dyDescent="0.25">
      <c r="A171" s="66" t="s">
        <v>309</v>
      </c>
      <c r="B171" s="106"/>
      <c r="C171" s="64"/>
      <c r="D171" s="64"/>
      <c r="E171" s="105"/>
      <c r="F171" s="105"/>
      <c r="G171" s="62"/>
      <c r="H171" s="64"/>
      <c r="L171" s="64"/>
      <c r="M171" s="64"/>
    </row>
    <row r="172" spans="1:13" hidden="1" outlineLevel="1" x14ac:dyDescent="0.25">
      <c r="A172" s="66" t="s">
        <v>310</v>
      </c>
      <c r="B172" s="106"/>
      <c r="C172" s="64"/>
      <c r="D172" s="64"/>
      <c r="E172" s="105"/>
      <c r="F172" s="105"/>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92">
        <v>1122.3586002797999</v>
      </c>
      <c r="D174" s="80"/>
      <c r="E174" s="72"/>
      <c r="F174" s="93">
        <f>IF($C$179=0,"",IF(C174="[for completion]","",C174/$C$179))</f>
        <v>1</v>
      </c>
      <c r="G174" s="93"/>
      <c r="H174" s="64"/>
      <c r="L174" s="64"/>
      <c r="M174" s="64"/>
    </row>
    <row r="175" spans="1:13" ht="30.75" customHeight="1" x14ac:dyDescent="0.25">
      <c r="A175" s="66" t="s">
        <v>9</v>
      </c>
      <c r="B175" s="83" t="s">
        <v>1603</v>
      </c>
      <c r="C175" s="66">
        <v>0</v>
      </c>
      <c r="E175" s="95"/>
      <c r="F175" s="93">
        <f>IF($C$179=0,"",IF(C175="[for completion]","",C175/$C$179))</f>
        <v>0</v>
      </c>
      <c r="G175" s="93"/>
      <c r="H175" s="64"/>
      <c r="L175" s="64"/>
      <c r="M175" s="64"/>
    </row>
    <row r="176" spans="1:13" x14ac:dyDescent="0.25">
      <c r="A176" s="66" t="s">
        <v>315</v>
      </c>
      <c r="B176" s="83" t="s">
        <v>316</v>
      </c>
      <c r="C176" s="66">
        <v>0</v>
      </c>
      <c r="E176" s="95"/>
      <c r="F176" s="93"/>
      <c r="G176" s="93"/>
      <c r="H176" s="64"/>
      <c r="L176" s="64"/>
      <c r="M176" s="64"/>
    </row>
    <row r="177" spans="1:13" x14ac:dyDescent="0.25">
      <c r="A177" s="66" t="s">
        <v>317</v>
      </c>
      <c r="B177" s="83" t="s">
        <v>318</v>
      </c>
      <c r="C177" s="66">
        <v>0</v>
      </c>
      <c r="E177" s="95"/>
      <c r="F177" s="93">
        <f t="shared" ref="F177:F187" si="17">IF($C$179=0,"",IF(C177="[for completion]","",C177/$C$179))</f>
        <v>0</v>
      </c>
      <c r="G177" s="93"/>
      <c r="H177" s="64"/>
      <c r="L177" s="64"/>
      <c r="M177" s="64"/>
    </row>
    <row r="178" spans="1:13" x14ac:dyDescent="0.25">
      <c r="A178" s="66" t="s">
        <v>319</v>
      </c>
      <c r="B178" s="83" t="s">
        <v>159</v>
      </c>
      <c r="C178" s="66">
        <v>0</v>
      </c>
      <c r="E178" s="95"/>
      <c r="F178" s="93">
        <f t="shared" si="17"/>
        <v>0</v>
      </c>
      <c r="G178" s="93"/>
      <c r="H178" s="64"/>
      <c r="L178" s="64"/>
      <c r="M178" s="64"/>
    </row>
    <row r="179" spans="1:13" x14ac:dyDescent="0.25">
      <c r="A179" s="66" t="s">
        <v>10</v>
      </c>
      <c r="B179" s="101" t="s">
        <v>161</v>
      </c>
      <c r="C179" s="92">
        <f>SUM(C174:C178)</f>
        <v>1122.3586002797999</v>
      </c>
      <c r="E179" s="95"/>
      <c r="F179" s="95">
        <f>SUM(F174:F178)</f>
        <v>1</v>
      </c>
      <c r="G179" s="93"/>
      <c r="H179" s="64"/>
      <c r="L179" s="64"/>
      <c r="M179" s="64"/>
    </row>
    <row r="180" spans="1:13" hidden="1" outlineLevel="1" x14ac:dyDescent="0.25">
      <c r="A180" s="66" t="s">
        <v>320</v>
      </c>
      <c r="B180" s="107" t="s">
        <v>321</v>
      </c>
      <c r="E180" s="95"/>
      <c r="F180" s="93">
        <f t="shared" si="17"/>
        <v>0</v>
      </c>
      <c r="G180" s="93"/>
      <c r="H180" s="64"/>
      <c r="L180" s="64"/>
      <c r="M180" s="64"/>
    </row>
    <row r="181" spans="1:13" s="107" customFormat="1" ht="30" hidden="1" outlineLevel="1" x14ac:dyDescent="0.25">
      <c r="A181" s="66" t="s">
        <v>322</v>
      </c>
      <c r="B181" s="107" t="s">
        <v>323</v>
      </c>
      <c r="F181" s="93">
        <f t="shared" si="17"/>
        <v>0</v>
      </c>
    </row>
    <row r="182" spans="1:13" ht="30" hidden="1" outlineLevel="1" x14ac:dyDescent="0.25">
      <c r="A182" s="66" t="s">
        <v>324</v>
      </c>
      <c r="B182" s="107" t="s">
        <v>325</v>
      </c>
      <c r="E182" s="95"/>
      <c r="F182" s="93">
        <f t="shared" si="17"/>
        <v>0</v>
      </c>
      <c r="G182" s="93"/>
      <c r="H182" s="64"/>
      <c r="L182" s="64"/>
      <c r="M182" s="64"/>
    </row>
    <row r="183" spans="1:13" hidden="1" outlineLevel="1" x14ac:dyDescent="0.25">
      <c r="A183" s="66" t="s">
        <v>326</v>
      </c>
      <c r="B183" s="107" t="s">
        <v>327</v>
      </c>
      <c r="E183" s="95"/>
      <c r="F183" s="93">
        <f t="shared" si="17"/>
        <v>0</v>
      </c>
      <c r="G183" s="93"/>
      <c r="H183" s="64"/>
      <c r="L183" s="64"/>
      <c r="M183" s="64"/>
    </row>
    <row r="184" spans="1:13" s="107" customFormat="1" ht="30" hidden="1" outlineLevel="1" x14ac:dyDescent="0.25">
      <c r="A184" s="66" t="s">
        <v>328</v>
      </c>
      <c r="B184" s="107" t="s">
        <v>329</v>
      </c>
      <c r="F184" s="93">
        <f t="shared" si="17"/>
        <v>0</v>
      </c>
    </row>
    <row r="185" spans="1:13" ht="30" hidden="1" outlineLevel="1" x14ac:dyDescent="0.25">
      <c r="A185" s="66" t="s">
        <v>330</v>
      </c>
      <c r="B185" s="107" t="s">
        <v>331</v>
      </c>
      <c r="E185" s="95"/>
      <c r="F185" s="93">
        <f t="shared" si="17"/>
        <v>0</v>
      </c>
      <c r="G185" s="93"/>
      <c r="H185" s="64"/>
      <c r="L185" s="64"/>
      <c r="M185" s="64"/>
    </row>
    <row r="186" spans="1:13" hidden="1" outlineLevel="1" x14ac:dyDescent="0.25">
      <c r="A186" s="66" t="s">
        <v>332</v>
      </c>
      <c r="B186" s="107" t="s">
        <v>333</v>
      </c>
      <c r="E186" s="95"/>
      <c r="F186" s="93">
        <f t="shared" si="17"/>
        <v>0</v>
      </c>
      <c r="G186" s="93"/>
      <c r="H186" s="64"/>
      <c r="L186" s="64"/>
      <c r="M186" s="64"/>
    </row>
    <row r="187" spans="1:13" hidden="1" outlineLevel="1" x14ac:dyDescent="0.25">
      <c r="A187" s="66" t="s">
        <v>334</v>
      </c>
      <c r="B187" s="107" t="s">
        <v>335</v>
      </c>
      <c r="E187" s="95"/>
      <c r="F187" s="93">
        <f t="shared" si="17"/>
        <v>0</v>
      </c>
      <c r="G187" s="93"/>
      <c r="H187" s="64"/>
      <c r="L187" s="64"/>
      <c r="M187" s="64"/>
    </row>
    <row r="188" spans="1:13" hidden="1" outlineLevel="1" x14ac:dyDescent="0.25">
      <c r="A188" s="66" t="s">
        <v>336</v>
      </c>
      <c r="B188" s="107"/>
      <c r="E188" s="95"/>
      <c r="F188" s="93"/>
      <c r="G188" s="93"/>
      <c r="H188" s="64"/>
      <c r="L188" s="64"/>
      <c r="M188" s="64"/>
    </row>
    <row r="189" spans="1:13" hidden="1" outlineLevel="1" x14ac:dyDescent="0.25">
      <c r="A189" s="66" t="s">
        <v>337</v>
      </c>
      <c r="B189" s="107"/>
      <c r="E189" s="95"/>
      <c r="F189" s="93"/>
      <c r="G189" s="93"/>
      <c r="H189" s="64"/>
      <c r="L189" s="64"/>
      <c r="M189" s="64"/>
    </row>
    <row r="190" spans="1:13" hidden="1" outlineLevel="1" x14ac:dyDescent="0.25">
      <c r="A190" s="66" t="s">
        <v>338</v>
      </c>
      <c r="B190" s="107"/>
      <c r="E190" s="95"/>
      <c r="F190" s="93"/>
      <c r="G190" s="93"/>
      <c r="H190" s="64"/>
      <c r="L190" s="64"/>
      <c r="M190" s="64"/>
    </row>
    <row r="191" spans="1:13" hidden="1" outlineLevel="1" x14ac:dyDescent="0.25">
      <c r="A191" s="66" t="s">
        <v>339</v>
      </c>
      <c r="B191" s="96"/>
      <c r="E191" s="95"/>
      <c r="F191" s="93">
        <f>IF($C$179=0,"",IF(C191="[for completion]","",C191/$C$179))</f>
        <v>0</v>
      </c>
      <c r="G191" s="93"/>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229">
        <f>+C174</f>
        <v>1122.3586002797999</v>
      </c>
      <c r="E193" s="92"/>
      <c r="F193" s="93">
        <f t="shared" ref="F193:F206" si="18">IF($C$208=0,"",IF(C193="[for completion]","",C193/$C$208))</f>
        <v>1</v>
      </c>
      <c r="G193" s="93"/>
      <c r="H193" s="64"/>
      <c r="L193" s="64"/>
      <c r="M193" s="64"/>
    </row>
    <row r="194" spans="1:13" x14ac:dyDescent="0.25">
      <c r="A194" s="66" t="s">
        <v>343</v>
      </c>
      <c r="B194" s="83" t="s">
        <v>344</v>
      </c>
      <c r="C194" s="229">
        <v>0</v>
      </c>
      <c r="E194" s="95"/>
      <c r="F194" s="93">
        <f t="shared" si="18"/>
        <v>0</v>
      </c>
      <c r="G194" s="95"/>
      <c r="H194" s="64"/>
      <c r="L194" s="64"/>
      <c r="M194" s="64"/>
    </row>
    <row r="195" spans="1:13" x14ac:dyDescent="0.25">
      <c r="A195" s="66" t="s">
        <v>345</v>
      </c>
      <c r="B195" s="83" t="s">
        <v>346</v>
      </c>
      <c r="C195" s="66">
        <v>0</v>
      </c>
      <c r="E195" s="95"/>
      <c r="F195" s="93">
        <f t="shared" si="18"/>
        <v>0</v>
      </c>
      <c r="G195" s="95"/>
      <c r="H195" s="64"/>
      <c r="L195" s="64"/>
      <c r="M195" s="64"/>
    </row>
    <row r="196" spans="1:13" x14ac:dyDescent="0.25">
      <c r="A196" s="66" t="s">
        <v>347</v>
      </c>
      <c r="B196" s="83" t="s">
        <v>348</v>
      </c>
      <c r="C196" s="66">
        <v>0</v>
      </c>
      <c r="E196" s="95"/>
      <c r="F196" s="93">
        <f t="shared" si="18"/>
        <v>0</v>
      </c>
      <c r="G196" s="95"/>
      <c r="H196" s="64"/>
      <c r="L196" s="64"/>
      <c r="M196" s="64"/>
    </row>
    <row r="197" spans="1:13" x14ac:dyDescent="0.25">
      <c r="A197" s="66" t="s">
        <v>349</v>
      </c>
      <c r="B197" s="83" t="s">
        <v>350</v>
      </c>
      <c r="C197" s="66">
        <v>0</v>
      </c>
      <c r="E197" s="95"/>
      <c r="F197" s="93">
        <f t="shared" si="18"/>
        <v>0</v>
      </c>
      <c r="G197" s="95"/>
      <c r="H197" s="64"/>
      <c r="L197" s="64"/>
      <c r="M197" s="64"/>
    </row>
    <row r="198" spans="1:13" x14ac:dyDescent="0.25">
      <c r="A198" s="66" t="s">
        <v>351</v>
      </c>
      <c r="B198" s="83" t="s">
        <v>352</v>
      </c>
      <c r="C198" s="66">
        <v>0</v>
      </c>
      <c r="E198" s="95"/>
      <c r="F198" s="93">
        <f t="shared" si="18"/>
        <v>0</v>
      </c>
      <c r="G198" s="95"/>
      <c r="H198" s="64"/>
      <c r="L198" s="64"/>
      <c r="M198" s="64"/>
    </row>
    <row r="199" spans="1:13" x14ac:dyDescent="0.25">
      <c r="A199" s="66" t="s">
        <v>353</v>
      </c>
      <c r="B199" s="83" t="s">
        <v>354</v>
      </c>
      <c r="C199" s="66">
        <v>0</v>
      </c>
      <c r="E199" s="95"/>
      <c r="F199" s="93">
        <f t="shared" si="18"/>
        <v>0</v>
      </c>
      <c r="G199" s="95"/>
      <c r="H199" s="64"/>
      <c r="L199" s="64"/>
      <c r="M199" s="64"/>
    </row>
    <row r="200" spans="1:13" x14ac:dyDescent="0.25">
      <c r="A200" s="66" t="s">
        <v>355</v>
      </c>
      <c r="B200" s="83" t="s">
        <v>12</v>
      </c>
      <c r="C200" s="66">
        <v>0</v>
      </c>
      <c r="E200" s="95"/>
      <c r="F200" s="93">
        <f t="shared" si="18"/>
        <v>0</v>
      </c>
      <c r="G200" s="95"/>
      <c r="H200" s="64"/>
      <c r="L200" s="64"/>
      <c r="M200" s="64"/>
    </row>
    <row r="201" spans="1:13" x14ac:dyDescent="0.25">
      <c r="A201" s="66" t="s">
        <v>356</v>
      </c>
      <c r="B201" s="83" t="s">
        <v>357</v>
      </c>
      <c r="C201" s="66">
        <v>0</v>
      </c>
      <c r="E201" s="95"/>
      <c r="F201" s="93">
        <f t="shared" si="18"/>
        <v>0</v>
      </c>
      <c r="G201" s="95"/>
      <c r="H201" s="64"/>
      <c r="L201" s="64"/>
      <c r="M201" s="64"/>
    </row>
    <row r="202" spans="1:13" x14ac:dyDescent="0.25">
      <c r="A202" s="66" t="s">
        <v>358</v>
      </c>
      <c r="B202" s="83" t="s">
        <v>359</v>
      </c>
      <c r="C202" s="66">
        <v>0</v>
      </c>
      <c r="E202" s="95"/>
      <c r="F202" s="93">
        <f t="shared" si="18"/>
        <v>0</v>
      </c>
      <c r="G202" s="95"/>
      <c r="H202" s="64"/>
      <c r="L202" s="64"/>
      <c r="M202" s="64"/>
    </row>
    <row r="203" spans="1:13" x14ac:dyDescent="0.25">
      <c r="A203" s="66" t="s">
        <v>360</v>
      </c>
      <c r="B203" s="83" t="s">
        <v>361</v>
      </c>
      <c r="C203" s="66">
        <v>0</v>
      </c>
      <c r="E203" s="95"/>
      <c r="F203" s="93">
        <f t="shared" si="18"/>
        <v>0</v>
      </c>
      <c r="G203" s="95"/>
      <c r="H203" s="64"/>
      <c r="L203" s="64"/>
      <c r="M203" s="64"/>
    </row>
    <row r="204" spans="1:13" x14ac:dyDescent="0.25">
      <c r="A204" s="66" t="s">
        <v>362</v>
      </c>
      <c r="B204" s="83" t="s">
        <v>363</v>
      </c>
      <c r="C204" s="66">
        <v>0</v>
      </c>
      <c r="E204" s="95"/>
      <c r="F204" s="93">
        <f t="shared" si="18"/>
        <v>0</v>
      </c>
      <c r="G204" s="95"/>
      <c r="H204" s="64"/>
      <c r="L204" s="64"/>
      <c r="M204" s="64"/>
    </row>
    <row r="205" spans="1:13" x14ac:dyDescent="0.25">
      <c r="A205" s="66" t="s">
        <v>364</v>
      </c>
      <c r="B205" s="83" t="s">
        <v>365</v>
      </c>
      <c r="C205" s="66">
        <v>0</v>
      </c>
      <c r="E205" s="95"/>
      <c r="F205" s="93">
        <f t="shared" si="18"/>
        <v>0</v>
      </c>
      <c r="G205" s="95"/>
      <c r="H205" s="64"/>
      <c r="L205" s="64"/>
      <c r="M205" s="64"/>
    </row>
    <row r="206" spans="1:13" x14ac:dyDescent="0.25">
      <c r="A206" s="66" t="s">
        <v>366</v>
      </c>
      <c r="B206" s="83" t="s">
        <v>159</v>
      </c>
      <c r="C206" s="66">
        <v>0</v>
      </c>
      <c r="E206" s="95"/>
      <c r="F206" s="93">
        <f t="shared" si="18"/>
        <v>0</v>
      </c>
      <c r="G206" s="95"/>
      <c r="H206" s="64"/>
      <c r="L206" s="64"/>
      <c r="M206" s="64"/>
    </row>
    <row r="207" spans="1:13" x14ac:dyDescent="0.25">
      <c r="A207" s="66" t="s">
        <v>367</v>
      </c>
      <c r="B207" s="94" t="s">
        <v>368</v>
      </c>
      <c r="C207" s="229">
        <f>+C193</f>
        <v>1122.3586002797999</v>
      </c>
      <c r="E207" s="95"/>
      <c r="F207" s="93"/>
      <c r="G207" s="95"/>
      <c r="H207" s="64"/>
      <c r="L207" s="64"/>
      <c r="M207" s="64"/>
    </row>
    <row r="208" spans="1:13" x14ac:dyDescent="0.25">
      <c r="A208" s="66" t="s">
        <v>369</v>
      </c>
      <c r="B208" s="101" t="s">
        <v>161</v>
      </c>
      <c r="C208" s="229">
        <f>SUM(C193:C206)</f>
        <v>1122.3586002797999</v>
      </c>
      <c r="D208" s="83"/>
      <c r="E208" s="95"/>
      <c r="F208" s="95">
        <f>SUM(F193:F206)</f>
        <v>1</v>
      </c>
      <c r="G208" s="95"/>
      <c r="H208" s="64"/>
      <c r="L208" s="64"/>
      <c r="M208" s="64"/>
    </row>
    <row r="209" spans="1:13" hidden="1" outlineLevel="1" x14ac:dyDescent="0.25">
      <c r="A209" s="66" t="s">
        <v>370</v>
      </c>
      <c r="B209" s="96" t="s">
        <v>163</v>
      </c>
      <c r="E209" s="95"/>
      <c r="F209" s="93">
        <f>IF($C$208=0,"",IF(C209="[for completion]","",C209/$C$208))</f>
        <v>0</v>
      </c>
      <c r="G209" s="95"/>
      <c r="H209" s="64"/>
      <c r="L209" s="64"/>
      <c r="M209" s="64"/>
    </row>
    <row r="210" spans="1:13" hidden="1" outlineLevel="1" x14ac:dyDescent="0.25">
      <c r="A210" s="66" t="s">
        <v>371</v>
      </c>
      <c r="B210" s="96" t="s">
        <v>163</v>
      </c>
      <c r="E210" s="95"/>
      <c r="F210" s="93">
        <f t="shared" ref="F210:F215" si="19">IF($C$208=0,"",IF(C210="[for completion]","",C210/$C$208))</f>
        <v>0</v>
      </c>
      <c r="G210" s="95"/>
      <c r="H210" s="64"/>
      <c r="L210" s="64"/>
      <c r="M210" s="64"/>
    </row>
    <row r="211" spans="1:13" hidden="1" outlineLevel="1" x14ac:dyDescent="0.25">
      <c r="A211" s="66" t="s">
        <v>372</v>
      </c>
      <c r="B211" s="96" t="s">
        <v>163</v>
      </c>
      <c r="E211" s="95"/>
      <c r="F211" s="93">
        <f t="shared" si="19"/>
        <v>0</v>
      </c>
      <c r="G211" s="95"/>
      <c r="H211" s="64"/>
      <c r="L211" s="64"/>
      <c r="M211" s="64"/>
    </row>
    <row r="212" spans="1:13" hidden="1" outlineLevel="1" x14ac:dyDescent="0.25">
      <c r="A212" s="66" t="s">
        <v>373</v>
      </c>
      <c r="B212" s="96" t="s">
        <v>163</v>
      </c>
      <c r="E212" s="95"/>
      <c r="F212" s="93">
        <f t="shared" si="19"/>
        <v>0</v>
      </c>
      <c r="G212" s="95"/>
      <c r="H212" s="64"/>
      <c r="L212" s="64"/>
      <c r="M212" s="64"/>
    </row>
    <row r="213" spans="1:13" hidden="1" outlineLevel="1" x14ac:dyDescent="0.25">
      <c r="A213" s="66" t="s">
        <v>374</v>
      </c>
      <c r="B213" s="96" t="s">
        <v>163</v>
      </c>
      <c r="E213" s="95"/>
      <c r="F213" s="93">
        <f t="shared" si="19"/>
        <v>0</v>
      </c>
      <c r="G213" s="95"/>
      <c r="H213" s="64"/>
      <c r="L213" s="64"/>
      <c r="M213" s="64"/>
    </row>
    <row r="214" spans="1:13" hidden="1" outlineLevel="1" x14ac:dyDescent="0.25">
      <c r="A214" s="66" t="s">
        <v>375</v>
      </c>
      <c r="B214" s="96" t="s">
        <v>163</v>
      </c>
      <c r="E214" s="95"/>
      <c r="F214" s="93">
        <f t="shared" si="19"/>
        <v>0</v>
      </c>
      <c r="G214" s="95"/>
      <c r="H214" s="64"/>
      <c r="L214" s="64"/>
      <c r="M214" s="64"/>
    </row>
    <row r="215" spans="1:13" hidden="1" outlineLevel="1" x14ac:dyDescent="0.25">
      <c r="A215" s="66" t="s">
        <v>376</v>
      </c>
      <c r="B215" s="96" t="s">
        <v>163</v>
      </c>
      <c r="E215" s="95"/>
      <c r="F215" s="93">
        <f t="shared" si="19"/>
        <v>0</v>
      </c>
      <c r="G215" s="95"/>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229">
        <f>+C174</f>
        <v>1122.3586002797999</v>
      </c>
      <c r="E217" s="105"/>
      <c r="F217" s="93">
        <f>IF($C$38=0,"",IF(C217="[for completion]","",C217/$C$38))</f>
        <v>0.15242757086582961</v>
      </c>
      <c r="G217" s="93">
        <f>IF($C$39=0,"",IF(C217="[for completion]","",C217/$C$39))</f>
        <v>0.18102558069029032</v>
      </c>
      <c r="H217" s="64"/>
      <c r="L217" s="64"/>
      <c r="M217" s="64"/>
    </row>
    <row r="218" spans="1:13" x14ac:dyDescent="0.25">
      <c r="A218" s="66" t="s">
        <v>380</v>
      </c>
      <c r="B218" s="62" t="s">
        <v>381</v>
      </c>
      <c r="C218" s="66">
        <v>0</v>
      </c>
      <c r="E218" s="105"/>
      <c r="F218" s="93">
        <f>IF($C$38=0,"",IF(C218="[for completion]","",C218/$C$38))</f>
        <v>0</v>
      </c>
      <c r="G218" s="93">
        <f>IF($C$39=0,"",IF(C218="[for completion]","",C218/$C$39))</f>
        <v>0</v>
      </c>
      <c r="H218" s="64"/>
      <c r="L218" s="64"/>
      <c r="M218" s="64"/>
    </row>
    <row r="219" spans="1:13" x14ac:dyDescent="0.25">
      <c r="A219" s="66" t="s">
        <v>382</v>
      </c>
      <c r="B219" s="62" t="s">
        <v>159</v>
      </c>
      <c r="C219" s="66">
        <v>0</v>
      </c>
      <c r="E219" s="105"/>
      <c r="F219" s="93">
        <f>IF($C$38=0,"",IF(C219="[for completion]","",C219/$C$38))</f>
        <v>0</v>
      </c>
      <c r="G219" s="93">
        <f>IF($C$39=0,"",IF(C219="[for completion]","",C219/$C$39))</f>
        <v>0</v>
      </c>
      <c r="H219" s="64"/>
      <c r="L219" s="64"/>
      <c r="M219" s="64"/>
    </row>
    <row r="220" spans="1:13" x14ac:dyDescent="0.25">
      <c r="A220" s="66" t="s">
        <v>383</v>
      </c>
      <c r="B220" s="101" t="s">
        <v>161</v>
      </c>
      <c r="C220" s="229">
        <f>SUM(C217:C219)</f>
        <v>1122.3586002797999</v>
      </c>
      <c r="E220" s="105"/>
      <c r="F220" s="104">
        <f>SUM(F217:F219)</f>
        <v>0.15242757086582961</v>
      </c>
      <c r="G220" s="104">
        <f>SUM(G217:G219)</f>
        <v>0.18102558069029032</v>
      </c>
      <c r="H220" s="64"/>
      <c r="L220" s="64"/>
      <c r="M220" s="64"/>
    </row>
    <row r="221" spans="1:13" hidden="1" outlineLevel="1" x14ac:dyDescent="0.25">
      <c r="A221" s="66" t="s">
        <v>384</v>
      </c>
      <c r="B221" s="96" t="s">
        <v>163</v>
      </c>
      <c r="E221" s="105"/>
      <c r="F221" s="93" t="str">
        <f>IF($C$38=0,"",IF(C221="","",C221/$C$38))</f>
        <v/>
      </c>
      <c r="G221" s="93" t="str">
        <f>IF($C$39=0,"",IF(C221="","",C221/$C$39))</f>
        <v/>
      </c>
      <c r="H221" s="64"/>
      <c r="L221" s="64"/>
      <c r="M221" s="64"/>
    </row>
    <row r="222" spans="1:13" hidden="1" outlineLevel="1" x14ac:dyDescent="0.25">
      <c r="A222" s="66" t="s">
        <v>385</v>
      </c>
      <c r="B222" s="96" t="s">
        <v>163</v>
      </c>
      <c r="E222" s="105"/>
      <c r="F222" s="93" t="str">
        <f t="shared" ref="F222:F227" si="20">IF($C$38=0,"",IF(C222="","",C222/$C$38))</f>
        <v/>
      </c>
      <c r="G222" s="93" t="str">
        <f t="shared" ref="G222:G227" si="21">IF($C$39=0,"",IF(C222="","",C222/$C$39))</f>
        <v/>
      </c>
      <c r="H222" s="64"/>
      <c r="L222" s="64"/>
      <c r="M222" s="64"/>
    </row>
    <row r="223" spans="1:13" hidden="1" outlineLevel="1" x14ac:dyDescent="0.25">
      <c r="A223" s="66" t="s">
        <v>386</v>
      </c>
      <c r="B223" s="96" t="s">
        <v>163</v>
      </c>
      <c r="E223" s="105"/>
      <c r="F223" s="93" t="str">
        <f t="shared" si="20"/>
        <v/>
      </c>
      <c r="G223" s="93" t="str">
        <f t="shared" si="21"/>
        <v/>
      </c>
      <c r="H223" s="64"/>
      <c r="L223" s="64"/>
      <c r="M223" s="64"/>
    </row>
    <row r="224" spans="1:13" hidden="1" outlineLevel="1" x14ac:dyDescent="0.25">
      <c r="A224" s="66" t="s">
        <v>387</v>
      </c>
      <c r="B224" s="96" t="s">
        <v>163</v>
      </c>
      <c r="E224" s="105"/>
      <c r="F224" s="93" t="str">
        <f t="shared" si="20"/>
        <v/>
      </c>
      <c r="G224" s="93" t="str">
        <f t="shared" si="21"/>
        <v/>
      </c>
      <c r="H224" s="64"/>
      <c r="L224" s="64"/>
      <c r="M224" s="64"/>
    </row>
    <row r="225" spans="1:14" hidden="1" outlineLevel="1" x14ac:dyDescent="0.25">
      <c r="A225" s="66" t="s">
        <v>388</v>
      </c>
      <c r="B225" s="96" t="s">
        <v>163</v>
      </c>
      <c r="E225" s="105"/>
      <c r="F225" s="93" t="str">
        <f t="shared" si="20"/>
        <v/>
      </c>
      <c r="G225" s="93" t="str">
        <f t="shared" si="21"/>
        <v/>
      </c>
      <c r="H225" s="64"/>
      <c r="L225" s="64"/>
      <c r="M225" s="64"/>
    </row>
    <row r="226" spans="1:14" hidden="1" outlineLevel="1" x14ac:dyDescent="0.25">
      <c r="A226" s="66" t="s">
        <v>389</v>
      </c>
      <c r="B226" s="96" t="s">
        <v>163</v>
      </c>
      <c r="E226" s="83"/>
      <c r="F226" s="93" t="str">
        <f t="shared" si="20"/>
        <v/>
      </c>
      <c r="G226" s="93" t="str">
        <f t="shared" si="21"/>
        <v/>
      </c>
      <c r="H226" s="64"/>
      <c r="L226" s="64"/>
      <c r="M226" s="64"/>
    </row>
    <row r="227" spans="1:14" hidden="1" outlineLevel="1" x14ac:dyDescent="0.25">
      <c r="A227" s="66" t="s">
        <v>390</v>
      </c>
      <c r="B227" s="96" t="s">
        <v>163</v>
      </c>
      <c r="E227" s="105"/>
      <c r="F227" s="93" t="str">
        <f t="shared" si="20"/>
        <v/>
      </c>
      <c r="G227" s="93"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3" t="s">
        <v>2015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1606</v>
      </c>
      <c r="C231" s="66" t="s">
        <v>1428</v>
      </c>
      <c r="E231" s="83"/>
      <c r="H231" s="64"/>
      <c r="L231" s="64"/>
      <c r="M231" s="64"/>
    </row>
    <row r="232" spans="1:14" x14ac:dyDescent="0.25">
      <c r="A232" s="66" t="s">
        <v>395</v>
      </c>
      <c r="B232" s="108" t="s">
        <v>396</v>
      </c>
      <c r="C232" s="66" t="s">
        <v>1428</v>
      </c>
      <c r="E232" s="83"/>
      <c r="H232" s="64"/>
      <c r="L232" s="64"/>
      <c r="M232" s="64"/>
    </row>
    <row r="233" spans="1:14" x14ac:dyDescent="0.25">
      <c r="A233" s="66" t="s">
        <v>397</v>
      </c>
      <c r="B233" s="108"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9"/>
      <c r="L239" s="109"/>
      <c r="M239" s="109"/>
      <c r="N239" s="109"/>
    </row>
    <row r="240" spans="1:14" hidden="1" outlineLevel="1" x14ac:dyDescent="0.25">
      <c r="A240" s="66" t="s">
        <v>408</v>
      </c>
      <c r="D240"/>
      <c r="E240"/>
      <c r="F240"/>
      <c r="G240"/>
      <c r="H240" s="64"/>
      <c r="K240" s="109"/>
      <c r="L240" s="109"/>
      <c r="M240" s="109"/>
      <c r="N240" s="109"/>
    </row>
    <row r="241" spans="1:14" hidden="1" outlineLevel="1" x14ac:dyDescent="0.25">
      <c r="A241" s="66" t="s">
        <v>409</v>
      </c>
      <c r="D241"/>
      <c r="E241"/>
      <c r="F241"/>
      <c r="G241"/>
      <c r="H241" s="64"/>
      <c r="K241" s="109"/>
      <c r="L241" s="109"/>
      <c r="M241" s="109"/>
      <c r="N241" s="109"/>
    </row>
    <row r="242" spans="1:14" hidden="1" outlineLevel="1" x14ac:dyDescent="0.25">
      <c r="A242" s="66" t="s">
        <v>410</v>
      </c>
      <c r="D242"/>
      <c r="E242"/>
      <c r="F242"/>
      <c r="G242"/>
      <c r="H242" s="64"/>
      <c r="K242" s="109"/>
      <c r="L242" s="109"/>
      <c r="M242" s="109"/>
      <c r="N242" s="109"/>
    </row>
    <row r="243" spans="1:14" hidden="1" outlineLevel="1" x14ac:dyDescent="0.25">
      <c r="A243" s="66" t="s">
        <v>411</v>
      </c>
      <c r="D243"/>
      <c r="E243"/>
      <c r="F243"/>
      <c r="G243"/>
      <c r="H243" s="64"/>
      <c r="K243" s="109"/>
      <c r="L243" s="109"/>
      <c r="M243" s="109"/>
      <c r="N243" s="109"/>
    </row>
    <row r="244" spans="1:14" hidden="1" outlineLevel="1" x14ac:dyDescent="0.25">
      <c r="A244" s="66" t="s">
        <v>412</v>
      </c>
      <c r="D244"/>
      <c r="E244"/>
      <c r="F244"/>
      <c r="G244"/>
      <c r="H244" s="64"/>
      <c r="K244" s="109"/>
      <c r="L244" s="109"/>
      <c r="M244" s="109"/>
      <c r="N244" s="109"/>
    </row>
    <row r="245" spans="1:14" hidden="1" outlineLevel="1" x14ac:dyDescent="0.25">
      <c r="A245" s="66" t="s">
        <v>413</v>
      </c>
      <c r="D245"/>
      <c r="E245"/>
      <c r="F245"/>
      <c r="G245"/>
      <c r="H245" s="64"/>
      <c r="K245" s="109"/>
      <c r="L245" s="109"/>
      <c r="M245" s="109"/>
      <c r="N245" s="109"/>
    </row>
    <row r="246" spans="1:14" hidden="1" outlineLevel="1" x14ac:dyDescent="0.25">
      <c r="A246" s="66" t="s">
        <v>414</v>
      </c>
      <c r="D246"/>
      <c r="E246"/>
      <c r="F246"/>
      <c r="G246"/>
      <c r="H246" s="64"/>
      <c r="K246" s="109"/>
      <c r="L246" s="109"/>
      <c r="M246" s="109"/>
      <c r="N246" s="109"/>
    </row>
    <row r="247" spans="1:14" hidden="1" outlineLevel="1" x14ac:dyDescent="0.25">
      <c r="A247" s="66" t="s">
        <v>415</v>
      </c>
      <c r="D247"/>
      <c r="E247"/>
      <c r="F247"/>
      <c r="G247"/>
      <c r="H247" s="64"/>
      <c r="K247" s="109"/>
      <c r="L247" s="109"/>
      <c r="M247" s="109"/>
      <c r="N247" s="109"/>
    </row>
    <row r="248" spans="1:14" hidden="1" outlineLevel="1" x14ac:dyDescent="0.25">
      <c r="A248" s="66" t="s">
        <v>416</v>
      </c>
      <c r="D248"/>
      <c r="E248"/>
      <c r="F248"/>
      <c r="G248"/>
      <c r="H248" s="64"/>
      <c r="K248" s="109"/>
      <c r="L248" s="109"/>
      <c r="M248" s="109"/>
      <c r="N248" s="109"/>
    </row>
    <row r="249" spans="1:14" hidden="1" outlineLevel="1" x14ac:dyDescent="0.25">
      <c r="A249" s="66" t="s">
        <v>417</v>
      </c>
      <c r="D249"/>
      <c r="E249"/>
      <c r="F249"/>
      <c r="G249"/>
      <c r="H249" s="64"/>
      <c r="K249" s="109"/>
      <c r="L249" s="109"/>
      <c r="M249" s="109"/>
      <c r="N249" s="109"/>
    </row>
    <row r="250" spans="1:14" hidden="1" outlineLevel="1" x14ac:dyDescent="0.25">
      <c r="A250" s="66" t="s">
        <v>418</v>
      </c>
      <c r="D250"/>
      <c r="E250"/>
      <c r="F250"/>
      <c r="G250"/>
      <c r="H250" s="64"/>
      <c r="K250" s="109"/>
      <c r="L250" s="109"/>
      <c r="M250" s="109"/>
      <c r="N250" s="109"/>
    </row>
    <row r="251" spans="1:14" hidden="1" outlineLevel="1" x14ac:dyDescent="0.25">
      <c r="A251" s="66" t="s">
        <v>419</v>
      </c>
      <c r="D251"/>
      <c r="E251"/>
      <c r="F251"/>
      <c r="G251"/>
      <c r="H251" s="64"/>
      <c r="K251" s="109"/>
      <c r="L251" s="109"/>
      <c r="M251" s="109"/>
      <c r="N251" s="109"/>
    </row>
    <row r="252" spans="1:14" hidden="1" outlineLevel="1" x14ac:dyDescent="0.25">
      <c r="A252" s="66" t="s">
        <v>420</v>
      </c>
      <c r="D252"/>
      <c r="E252"/>
      <c r="F252"/>
      <c r="G252"/>
      <c r="H252" s="64"/>
      <c r="K252" s="109"/>
      <c r="L252" s="109"/>
      <c r="M252" s="109"/>
      <c r="N252" s="109"/>
    </row>
    <row r="253" spans="1:14" hidden="1" outlineLevel="1" x14ac:dyDescent="0.25">
      <c r="A253" s="66" t="s">
        <v>421</v>
      </c>
      <c r="D253"/>
      <c r="E253"/>
      <c r="F253"/>
      <c r="G253"/>
      <c r="H253" s="64"/>
      <c r="K253" s="109"/>
      <c r="L253" s="109"/>
      <c r="M253" s="109"/>
      <c r="N253" s="109"/>
    </row>
    <row r="254" spans="1:14" hidden="1" outlineLevel="1" x14ac:dyDescent="0.25">
      <c r="A254" s="66" t="s">
        <v>422</v>
      </c>
      <c r="D254"/>
      <c r="E254"/>
      <c r="F254"/>
      <c r="G254"/>
      <c r="H254" s="64"/>
      <c r="K254" s="109"/>
      <c r="L254" s="109"/>
      <c r="M254" s="109"/>
      <c r="N254" s="109"/>
    </row>
    <row r="255" spans="1:14" hidden="1" outlineLevel="1" x14ac:dyDescent="0.25">
      <c r="A255" s="66" t="s">
        <v>423</v>
      </c>
      <c r="D255"/>
      <c r="E255"/>
      <c r="F255"/>
      <c r="G255"/>
      <c r="H255" s="64"/>
      <c r="K255" s="109"/>
      <c r="L255" s="109"/>
      <c r="M255" s="109"/>
      <c r="N255" s="109"/>
    </row>
    <row r="256" spans="1:14" hidden="1" outlineLevel="1" x14ac:dyDescent="0.25">
      <c r="A256" s="66" t="s">
        <v>424</v>
      </c>
      <c r="D256"/>
      <c r="E256"/>
      <c r="F256"/>
      <c r="G256"/>
      <c r="H256" s="64"/>
      <c r="K256" s="109"/>
      <c r="L256" s="109"/>
      <c r="M256" s="109"/>
      <c r="N256" s="109"/>
    </row>
    <row r="257" spans="1:14" hidden="1" outlineLevel="1" x14ac:dyDescent="0.25">
      <c r="A257" s="66" t="s">
        <v>425</v>
      </c>
      <c r="D257"/>
      <c r="E257"/>
      <c r="F257"/>
      <c r="G257"/>
      <c r="H257" s="64"/>
      <c r="K257" s="109"/>
      <c r="L257" s="109"/>
      <c r="M257" s="109"/>
      <c r="N257" s="109"/>
    </row>
    <row r="258" spans="1:14" hidden="1" outlineLevel="1" x14ac:dyDescent="0.25">
      <c r="A258" s="66" t="s">
        <v>426</v>
      </c>
      <c r="D258"/>
      <c r="E258"/>
      <c r="F258"/>
      <c r="G258"/>
      <c r="H258" s="64"/>
      <c r="K258" s="109"/>
      <c r="L258" s="109"/>
      <c r="M258" s="109"/>
      <c r="N258" s="109"/>
    </row>
    <row r="259" spans="1:14" hidden="1" outlineLevel="1" x14ac:dyDescent="0.25">
      <c r="A259" s="66" t="s">
        <v>427</v>
      </c>
      <c r="D259"/>
      <c r="E259"/>
      <c r="F259"/>
      <c r="G259"/>
      <c r="H259" s="64"/>
      <c r="K259" s="109"/>
      <c r="L259" s="109"/>
      <c r="M259" s="109"/>
      <c r="N259" s="109"/>
    </row>
    <row r="260" spans="1:14" hidden="1" outlineLevel="1" x14ac:dyDescent="0.25">
      <c r="A260" s="66" t="s">
        <v>428</v>
      </c>
      <c r="D260"/>
      <c r="E260"/>
      <c r="F260"/>
      <c r="G260"/>
      <c r="H260" s="64"/>
      <c r="K260" s="109"/>
      <c r="L260" s="109"/>
      <c r="M260" s="109"/>
      <c r="N260" s="109"/>
    </row>
    <row r="261" spans="1:14" hidden="1" outlineLevel="1" x14ac:dyDescent="0.25">
      <c r="A261" s="66" t="s">
        <v>429</v>
      </c>
      <c r="D261"/>
      <c r="E261"/>
      <c r="F261"/>
      <c r="G261"/>
      <c r="H261" s="64"/>
      <c r="K261" s="109"/>
      <c r="L261" s="109"/>
      <c r="M261" s="109"/>
      <c r="N261" s="109"/>
    </row>
    <row r="262" spans="1:14" hidden="1" outlineLevel="1" x14ac:dyDescent="0.25">
      <c r="A262" s="66" t="s">
        <v>430</v>
      </c>
      <c r="D262"/>
      <c r="E262"/>
      <c r="F262"/>
      <c r="G262"/>
      <c r="H262" s="64"/>
      <c r="K262" s="109"/>
      <c r="L262" s="109"/>
      <c r="M262" s="109"/>
      <c r="N262" s="109"/>
    </row>
    <row r="263" spans="1:14" hidden="1" outlineLevel="1" x14ac:dyDescent="0.25">
      <c r="A263" s="66" t="s">
        <v>431</v>
      </c>
      <c r="D263"/>
      <c r="E263"/>
      <c r="F263"/>
      <c r="G263"/>
      <c r="H263" s="64"/>
      <c r="K263" s="109"/>
      <c r="L263" s="109"/>
      <c r="M263" s="109"/>
      <c r="N263" s="109"/>
    </row>
    <row r="264" spans="1:14" hidden="1" outlineLevel="1" x14ac:dyDescent="0.25">
      <c r="A264" s="66" t="s">
        <v>432</v>
      </c>
      <c r="D264"/>
      <c r="E264"/>
      <c r="F264"/>
      <c r="G264"/>
      <c r="H264" s="64"/>
      <c r="K264" s="109"/>
      <c r="L264" s="109"/>
      <c r="M264" s="109"/>
      <c r="N264" s="109"/>
    </row>
    <row r="265" spans="1:14" hidden="1" outlineLevel="1" x14ac:dyDescent="0.25">
      <c r="A265" s="66" t="s">
        <v>433</v>
      </c>
      <c r="D265"/>
      <c r="E265"/>
      <c r="F265"/>
      <c r="G265"/>
      <c r="H265" s="64"/>
      <c r="K265" s="109"/>
      <c r="L265" s="109"/>
      <c r="M265" s="109"/>
      <c r="N265" s="109"/>
    </row>
    <row r="266" spans="1:14" hidden="1" outlineLevel="1" x14ac:dyDescent="0.25">
      <c r="A266" s="66" t="s">
        <v>434</v>
      </c>
      <c r="D266"/>
      <c r="E266"/>
      <c r="F266"/>
      <c r="G266"/>
      <c r="H266" s="64"/>
      <c r="K266" s="109"/>
      <c r="L266" s="109"/>
      <c r="M266" s="109"/>
      <c r="N266" s="109"/>
    </row>
    <row r="267" spans="1:14" hidden="1" outlineLevel="1" x14ac:dyDescent="0.25">
      <c r="A267" s="66" t="s">
        <v>435</v>
      </c>
      <c r="D267"/>
      <c r="E267"/>
      <c r="F267"/>
      <c r="G267"/>
      <c r="H267" s="64"/>
      <c r="K267" s="109"/>
      <c r="L267" s="109"/>
      <c r="M267" s="109"/>
      <c r="N267" s="109"/>
    </row>
    <row r="268" spans="1:14" hidden="1" outlineLevel="1" x14ac:dyDescent="0.25">
      <c r="A268" s="66" t="s">
        <v>436</v>
      </c>
      <c r="D268"/>
      <c r="E268"/>
      <c r="F268"/>
      <c r="G268"/>
      <c r="H268" s="64"/>
      <c r="K268" s="109"/>
      <c r="L268" s="109"/>
      <c r="M268" s="109"/>
      <c r="N268" s="109"/>
    </row>
    <row r="269" spans="1:14" hidden="1" outlineLevel="1" x14ac:dyDescent="0.25">
      <c r="A269" s="66" t="s">
        <v>437</v>
      </c>
      <c r="D269"/>
      <c r="E269"/>
      <c r="F269"/>
      <c r="G269"/>
      <c r="H269" s="64"/>
      <c r="K269" s="109"/>
      <c r="L269" s="109"/>
      <c r="M269" s="109"/>
      <c r="N269" s="109"/>
    </row>
    <row r="270" spans="1:14" hidden="1" outlineLevel="1" x14ac:dyDescent="0.25">
      <c r="A270" s="66" t="s">
        <v>438</v>
      </c>
      <c r="D270"/>
      <c r="E270"/>
      <c r="F270"/>
      <c r="G270"/>
      <c r="H270" s="64"/>
      <c r="K270" s="109"/>
      <c r="L270" s="109"/>
      <c r="M270" s="109"/>
      <c r="N270" s="109"/>
    </row>
    <row r="271" spans="1:14" hidden="1" outlineLevel="1" x14ac:dyDescent="0.25">
      <c r="A271" s="66" t="s">
        <v>439</v>
      </c>
      <c r="D271"/>
      <c r="E271"/>
      <c r="F271"/>
      <c r="G271"/>
      <c r="H271" s="64"/>
      <c r="K271" s="109"/>
      <c r="L271" s="109"/>
      <c r="M271" s="109"/>
      <c r="N271" s="109"/>
    </row>
    <row r="272" spans="1:14" hidden="1" outlineLevel="1" x14ac:dyDescent="0.25">
      <c r="A272" s="66" t="s">
        <v>440</v>
      </c>
      <c r="D272"/>
      <c r="E272"/>
      <c r="F272"/>
      <c r="G272"/>
      <c r="H272" s="64"/>
      <c r="K272" s="109"/>
      <c r="L272" s="109"/>
      <c r="M272" s="109"/>
      <c r="N272" s="109"/>
    </row>
    <row r="273" spans="1:14" hidden="1" outlineLevel="1" x14ac:dyDescent="0.25">
      <c r="A273" s="66" t="s">
        <v>441</v>
      </c>
      <c r="D273"/>
      <c r="E273"/>
      <c r="F273"/>
      <c r="G273"/>
      <c r="H273" s="64"/>
      <c r="K273" s="109"/>
      <c r="L273" s="109"/>
      <c r="M273" s="109"/>
      <c r="N273" s="109"/>
    </row>
    <row r="274" spans="1:14" hidden="1" outlineLevel="1" x14ac:dyDescent="0.25">
      <c r="A274" s="66" t="s">
        <v>442</v>
      </c>
      <c r="D274"/>
      <c r="E274"/>
      <c r="F274"/>
      <c r="G274"/>
      <c r="H274" s="64"/>
      <c r="K274" s="109"/>
      <c r="L274" s="109"/>
      <c r="M274" s="109"/>
      <c r="N274" s="109"/>
    </row>
    <row r="275" spans="1:14" hidden="1" outlineLevel="1" x14ac:dyDescent="0.25">
      <c r="A275" s="66" t="s">
        <v>443</v>
      </c>
      <c r="D275"/>
      <c r="E275"/>
      <c r="F275"/>
      <c r="G275"/>
      <c r="H275" s="64"/>
      <c r="K275" s="109"/>
      <c r="L275" s="109"/>
      <c r="M275" s="109"/>
      <c r="N275" s="109"/>
    </row>
    <row r="276" spans="1:14" hidden="1" outlineLevel="1" x14ac:dyDescent="0.25">
      <c r="A276" s="66" t="s">
        <v>444</v>
      </c>
      <c r="D276"/>
      <c r="E276"/>
      <c r="F276"/>
      <c r="G276"/>
      <c r="H276" s="64"/>
      <c r="K276" s="109"/>
      <c r="L276" s="109"/>
      <c r="M276" s="109"/>
      <c r="N276" s="109"/>
    </row>
    <row r="277" spans="1:14" hidden="1" outlineLevel="1" x14ac:dyDescent="0.25">
      <c r="A277" s="66" t="s">
        <v>445</v>
      </c>
      <c r="D277"/>
      <c r="E277"/>
      <c r="F277"/>
      <c r="G277"/>
      <c r="H277" s="64"/>
      <c r="K277" s="109"/>
      <c r="L277" s="109"/>
      <c r="M277" s="109"/>
      <c r="N277" s="109"/>
    </row>
    <row r="278" spans="1:14" hidden="1" outlineLevel="1" x14ac:dyDescent="0.25">
      <c r="A278" s="66" t="s">
        <v>446</v>
      </c>
      <c r="D278"/>
      <c r="E278"/>
      <c r="F278"/>
      <c r="G278"/>
      <c r="H278" s="64"/>
      <c r="K278" s="109"/>
      <c r="L278" s="109"/>
      <c r="M278" s="109"/>
      <c r="N278" s="109"/>
    </row>
    <row r="279" spans="1:14" hidden="1" outlineLevel="1" x14ac:dyDescent="0.25">
      <c r="A279" s="66" t="s">
        <v>447</v>
      </c>
      <c r="D279"/>
      <c r="E279"/>
      <c r="F279"/>
      <c r="G279"/>
      <c r="H279" s="64"/>
      <c r="K279" s="109"/>
      <c r="L279" s="109"/>
      <c r="M279" s="109"/>
      <c r="N279" s="109"/>
    </row>
    <row r="280" spans="1:14" hidden="1" outlineLevel="1" x14ac:dyDescent="0.25">
      <c r="A280" s="66" t="s">
        <v>448</v>
      </c>
      <c r="D280"/>
      <c r="E280"/>
      <c r="F280"/>
      <c r="G280"/>
      <c r="H280" s="64"/>
      <c r="K280" s="109"/>
      <c r="L280" s="109"/>
      <c r="M280" s="109"/>
      <c r="N280" s="109"/>
    </row>
    <row r="281" spans="1:14" hidden="1" outlineLevel="1" x14ac:dyDescent="0.25">
      <c r="A281" s="66" t="s">
        <v>449</v>
      </c>
      <c r="D281"/>
      <c r="E281"/>
      <c r="F281"/>
      <c r="G281"/>
      <c r="H281" s="64"/>
      <c r="K281" s="109"/>
      <c r="L281" s="109"/>
      <c r="M281" s="109"/>
      <c r="N281" s="109"/>
    </row>
    <row r="282" spans="1:14" hidden="1" outlineLevel="1" x14ac:dyDescent="0.25">
      <c r="A282" s="66" t="s">
        <v>450</v>
      </c>
      <c r="D282"/>
      <c r="E282"/>
      <c r="F282"/>
      <c r="G282"/>
      <c r="H282" s="64"/>
      <c r="K282" s="109"/>
      <c r="L282" s="109"/>
      <c r="M282" s="109"/>
      <c r="N282" s="109"/>
    </row>
    <row r="283" spans="1:14" hidden="1" outlineLevel="1" x14ac:dyDescent="0.25">
      <c r="A283" s="66" t="s">
        <v>451</v>
      </c>
      <c r="D283"/>
      <c r="E283"/>
      <c r="F283"/>
      <c r="G283"/>
      <c r="H283" s="64"/>
      <c r="K283" s="109"/>
      <c r="L283" s="109"/>
      <c r="M283" s="109"/>
      <c r="N283" s="109"/>
    </row>
    <row r="284" spans="1:14" hidden="1" outlineLevel="1" x14ac:dyDescent="0.25">
      <c r="A284" s="66" t="s">
        <v>452</v>
      </c>
      <c r="D284"/>
      <c r="E284"/>
      <c r="F284"/>
      <c r="G284"/>
      <c r="H284" s="64"/>
      <c r="K284" s="109"/>
      <c r="L284" s="109"/>
      <c r="M284" s="109"/>
      <c r="N284" s="109"/>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10" t="s">
        <v>454</v>
      </c>
      <c r="B286" s="111"/>
      <c r="C286" s="111"/>
      <c r="D286" s="111"/>
      <c r="E286" s="111"/>
      <c r="F286" s="112"/>
      <c r="G286" s="111"/>
      <c r="H286" s="64"/>
      <c r="I286" s="70"/>
      <c r="J286" s="70"/>
      <c r="K286" s="70"/>
      <c r="L286" s="70"/>
      <c r="M286" s="72"/>
    </row>
    <row r="287" spans="1:14" ht="18.75" x14ac:dyDescent="0.25">
      <c r="A287" s="110" t="s">
        <v>455</v>
      </c>
      <c r="B287" s="111"/>
      <c r="C287" s="111"/>
      <c r="D287" s="111"/>
      <c r="E287" s="111"/>
      <c r="F287" s="112"/>
      <c r="G287" s="111"/>
      <c r="H287" s="64"/>
      <c r="I287" s="70"/>
      <c r="J287" s="70"/>
      <c r="K287" s="70"/>
      <c r="L287" s="70"/>
      <c r="M287" s="72"/>
    </row>
    <row r="288" spans="1:14" x14ac:dyDescent="0.25">
      <c r="A288" s="66" t="s">
        <v>456</v>
      </c>
      <c r="B288" s="81" t="s">
        <v>457</v>
      </c>
      <c r="C288" s="113">
        <f>ROW(B38)</f>
        <v>38</v>
      </c>
      <c r="D288" s="104"/>
      <c r="E288" s="104"/>
      <c r="F288" s="104"/>
      <c r="G288" s="104"/>
      <c r="H288" s="64"/>
      <c r="I288" s="81"/>
      <c r="J288" s="113"/>
      <c r="L288" s="104"/>
      <c r="M288" s="104"/>
      <c r="N288" s="104"/>
    </row>
    <row r="289" spans="1:14" x14ac:dyDescent="0.25">
      <c r="A289" s="66" t="s">
        <v>458</v>
      </c>
      <c r="B289" s="81" t="s">
        <v>459</v>
      </c>
      <c r="C289" s="113">
        <f>ROW(B39)</f>
        <v>39</v>
      </c>
      <c r="E289" s="104"/>
      <c r="F289" s="104"/>
      <c r="H289" s="64"/>
      <c r="I289" s="81"/>
      <c r="J289" s="113"/>
      <c r="L289" s="104"/>
      <c r="M289" s="104"/>
    </row>
    <row r="290" spans="1:14" x14ac:dyDescent="0.25">
      <c r="A290" s="66" t="s">
        <v>460</v>
      </c>
      <c r="B290" s="81" t="s">
        <v>461</v>
      </c>
      <c r="C290" s="113" t="str">
        <f>ROW('B1. HTT Mortgage Assets'!B43)&amp; " for Mortgage Assets"</f>
        <v>43 for Mortgage Assets</v>
      </c>
      <c r="D290" s="113" t="str">
        <f>ROW('B2. HTT Public Sector Assets'!B48)&amp; " for Public Sector Assets"</f>
        <v>48 for Public Sector Assets</v>
      </c>
      <c r="E290" s="114"/>
      <c r="F290" s="104"/>
      <c r="G290" s="114"/>
      <c r="H290" s="64"/>
      <c r="I290" s="81"/>
      <c r="J290" s="113"/>
      <c r="K290" s="113"/>
      <c r="L290" s="114"/>
      <c r="M290" s="104"/>
      <c r="N290" s="114"/>
    </row>
    <row r="291" spans="1:14" x14ac:dyDescent="0.25">
      <c r="A291" s="66" t="s">
        <v>462</v>
      </c>
      <c r="B291" s="81" t="s">
        <v>463</v>
      </c>
      <c r="C291" s="113">
        <f>ROW(B52)</f>
        <v>52</v>
      </c>
      <c r="H291" s="64"/>
      <c r="I291" s="81"/>
      <c r="J291" s="113"/>
    </row>
    <row r="292" spans="1:14" x14ac:dyDescent="0.25">
      <c r="A292" s="66" t="s">
        <v>464</v>
      </c>
      <c r="B292" s="81" t="s">
        <v>465</v>
      </c>
      <c r="C292" s="115" t="str">
        <f>ROW('B1. HTT Mortgage Assets'!B166)&amp;" for Residential Mortgage Assets"</f>
        <v>166 for Residential Mortgage Assets</v>
      </c>
      <c r="D292" s="113" t="str">
        <f>ROW('B1. HTT Mortgage Assets'!B267 )&amp; " for Commercial Mortgage Assets"</f>
        <v>267 for Commercial Mortgage Assets</v>
      </c>
      <c r="E292" s="114"/>
      <c r="F292" s="113" t="str">
        <f>ROW('B2. HTT Public Sector Assets'!B18)&amp; " for Public Sector Assets"</f>
        <v>18 for Public Sector Assets</v>
      </c>
      <c r="G292" s="114"/>
      <c r="H292" s="64"/>
      <c r="I292" s="81"/>
      <c r="J292" s="109"/>
      <c r="K292" s="113"/>
      <c r="L292" s="114"/>
      <c r="N292" s="114"/>
    </row>
    <row r="293" spans="1:14" x14ac:dyDescent="0.25">
      <c r="A293" s="66" t="s">
        <v>466</v>
      </c>
      <c r="B293" s="81" t="s">
        <v>467</v>
      </c>
      <c r="C293" s="113" t="str">
        <f>ROW('B1. HTT Mortgage Assets'!B130)&amp;" for Mortgage Assets"</f>
        <v>130 for Mortgage Assets</v>
      </c>
      <c r="D293" s="113" t="str">
        <f>ROW('B2. HTT Public Sector Assets'!B129)&amp;" for Public Sector Assets"</f>
        <v>129 for Public Sector Assets</v>
      </c>
      <c r="H293" s="64"/>
      <c r="I293" s="81"/>
      <c r="M293" s="114"/>
    </row>
    <row r="294" spans="1:14" x14ac:dyDescent="0.25">
      <c r="A294" s="66" t="s">
        <v>468</v>
      </c>
      <c r="B294" s="81" t="s">
        <v>469</v>
      </c>
      <c r="C294" s="113">
        <f>ROW(B111)</f>
        <v>111</v>
      </c>
      <c r="F294" s="114"/>
      <c r="H294" s="64"/>
      <c r="I294" s="81"/>
      <c r="J294" s="113"/>
      <c r="M294" s="114"/>
    </row>
    <row r="295" spans="1:14" x14ac:dyDescent="0.25">
      <c r="A295" s="66" t="s">
        <v>470</v>
      </c>
      <c r="B295" s="81" t="s">
        <v>471</v>
      </c>
      <c r="C295" s="113">
        <f>ROW(B163)</f>
        <v>163</v>
      </c>
      <c r="E295" s="114"/>
      <c r="F295" s="114"/>
      <c r="H295" s="64"/>
      <c r="I295" s="81"/>
      <c r="J295" s="113"/>
      <c r="L295" s="114"/>
      <c r="M295" s="114"/>
    </row>
    <row r="296" spans="1:14" x14ac:dyDescent="0.25">
      <c r="A296" s="66" t="s">
        <v>472</v>
      </c>
      <c r="B296" s="81" t="s">
        <v>473</v>
      </c>
      <c r="C296" s="113">
        <f>ROW(B137)</f>
        <v>137</v>
      </c>
      <c r="E296" s="114"/>
      <c r="F296" s="114"/>
      <c r="H296" s="64"/>
      <c r="I296" s="81"/>
      <c r="J296" s="113"/>
      <c r="L296" s="114"/>
      <c r="M296" s="114"/>
    </row>
    <row r="297" spans="1:14" ht="30" x14ac:dyDescent="0.25">
      <c r="A297" s="66" t="s">
        <v>474</v>
      </c>
      <c r="B297" s="66" t="s">
        <v>475</v>
      </c>
      <c r="C297" s="113" t="str">
        <f>ROW('C. HTT Harmonised Glossary'!B17)&amp;" for Harmonised Glossary"</f>
        <v>17 for Harmonised Glossary</v>
      </c>
      <c r="E297" s="114"/>
      <c r="H297" s="64"/>
      <c r="J297" s="113"/>
      <c r="L297" s="114"/>
    </row>
    <row r="298" spans="1:14" x14ac:dyDescent="0.25">
      <c r="A298" s="66" t="s">
        <v>476</v>
      </c>
      <c r="B298" s="81" t="s">
        <v>477</v>
      </c>
      <c r="C298" s="113">
        <f>ROW(B65)</f>
        <v>65</v>
      </c>
      <c r="E298" s="114"/>
      <c r="H298" s="64"/>
      <c r="I298" s="81"/>
      <c r="J298" s="113"/>
      <c r="L298" s="114"/>
    </row>
    <row r="299" spans="1:14" x14ac:dyDescent="0.25">
      <c r="A299" s="66" t="s">
        <v>478</v>
      </c>
      <c r="B299" s="81" t="s">
        <v>479</v>
      </c>
      <c r="C299" s="113">
        <f>ROW(B88)</f>
        <v>88</v>
      </c>
      <c r="E299" s="114"/>
      <c r="H299" s="64"/>
      <c r="I299" s="81"/>
      <c r="J299" s="113"/>
      <c r="L299" s="114"/>
    </row>
    <row r="300" spans="1:14" x14ac:dyDescent="0.25">
      <c r="A300" s="66" t="s">
        <v>480</v>
      </c>
      <c r="B300" s="81" t="s">
        <v>481</v>
      </c>
      <c r="C300" s="113" t="str">
        <f>ROW('B1. HTT Mortgage Assets'!B160)&amp; " for Mortgage Assets"</f>
        <v>160 for Mortgage Assets</v>
      </c>
      <c r="D300" s="113" t="str">
        <f>ROW('B2. HTT Public Sector Assets'!B166)&amp; " for Public Sector Assets"</f>
        <v>166 for Public Sector Assets</v>
      </c>
      <c r="E300" s="114"/>
      <c r="H300" s="64"/>
      <c r="I300" s="81"/>
      <c r="J300" s="113"/>
      <c r="K300" s="113"/>
      <c r="L300" s="114"/>
    </row>
    <row r="301" spans="1:14" hidden="1" outlineLevel="1" x14ac:dyDescent="0.25">
      <c r="A301" s="66" t="s">
        <v>482</v>
      </c>
      <c r="B301" s="81"/>
      <c r="C301" s="113"/>
      <c r="D301" s="113"/>
      <c r="E301" s="114"/>
      <c r="H301" s="64"/>
      <c r="I301" s="81"/>
      <c r="J301" s="113"/>
      <c r="K301" s="113"/>
      <c r="L301" s="114"/>
    </row>
    <row r="302" spans="1:14" hidden="1" outlineLevel="1" x14ac:dyDescent="0.25">
      <c r="A302" s="66" t="s">
        <v>483</v>
      </c>
      <c r="B302" s="81"/>
      <c r="C302" s="113"/>
      <c r="D302" s="113"/>
      <c r="E302" s="114"/>
      <c r="H302" s="64"/>
      <c r="I302" s="81"/>
      <c r="J302" s="113"/>
      <c r="K302" s="113"/>
      <c r="L302" s="114"/>
    </row>
    <row r="303" spans="1:14" hidden="1" outlineLevel="1" x14ac:dyDescent="0.25">
      <c r="A303" s="66" t="s">
        <v>484</v>
      </c>
      <c r="B303" s="81"/>
      <c r="C303" s="113"/>
      <c r="D303" s="113"/>
      <c r="E303" s="114"/>
      <c r="H303" s="64"/>
      <c r="I303" s="81"/>
      <c r="J303" s="113"/>
      <c r="K303" s="113"/>
      <c r="L303" s="114"/>
    </row>
    <row r="304" spans="1:14" hidden="1" outlineLevel="1" x14ac:dyDescent="0.25">
      <c r="A304" s="66" t="s">
        <v>485</v>
      </c>
      <c r="B304" s="81"/>
      <c r="C304" s="113"/>
      <c r="D304" s="113"/>
      <c r="E304" s="114"/>
      <c r="H304" s="64"/>
      <c r="I304" s="81"/>
      <c r="J304" s="113"/>
      <c r="K304" s="113"/>
      <c r="L304" s="114"/>
    </row>
    <row r="305" spans="1:13" hidden="1" outlineLevel="1" x14ac:dyDescent="0.25">
      <c r="A305" s="66" t="s">
        <v>486</v>
      </c>
      <c r="B305" s="81"/>
      <c r="C305" s="113"/>
      <c r="D305" s="113"/>
      <c r="E305" s="114"/>
      <c r="H305" s="64"/>
      <c r="I305" s="81"/>
      <c r="J305" s="113"/>
      <c r="K305" s="113"/>
      <c r="L305" s="114"/>
    </row>
    <row r="306" spans="1:13" hidden="1" outlineLevel="1" x14ac:dyDescent="0.25">
      <c r="A306" s="66" t="s">
        <v>487</v>
      </c>
      <c r="B306" s="81"/>
      <c r="C306" s="113"/>
      <c r="D306" s="113"/>
      <c r="E306" s="114"/>
      <c r="H306" s="64"/>
      <c r="I306" s="81"/>
      <c r="J306" s="113"/>
      <c r="K306" s="113"/>
      <c r="L306" s="114"/>
    </row>
    <row r="307" spans="1:13" hidden="1" outlineLevel="1" x14ac:dyDescent="0.25">
      <c r="A307" s="66" t="s">
        <v>488</v>
      </c>
      <c r="B307" s="81"/>
      <c r="C307" s="113"/>
      <c r="D307" s="113"/>
      <c r="E307" s="114"/>
      <c r="H307" s="64"/>
      <c r="I307" s="81"/>
      <c r="J307" s="113"/>
      <c r="K307" s="113"/>
      <c r="L307" s="114"/>
    </row>
    <row r="308" spans="1:13" hidden="1" outlineLevel="1" x14ac:dyDescent="0.25">
      <c r="A308" s="66" t="s">
        <v>489</v>
      </c>
      <c r="B308" s="81"/>
      <c r="C308" s="113"/>
      <c r="D308" s="113"/>
      <c r="E308" s="114"/>
      <c r="H308" s="64"/>
      <c r="I308" s="81"/>
      <c r="J308" s="113"/>
      <c r="K308" s="113"/>
      <c r="L308" s="114"/>
    </row>
    <row r="309" spans="1:13" hidden="1" outlineLevel="1" x14ac:dyDescent="0.25">
      <c r="A309" s="66" t="s">
        <v>490</v>
      </c>
      <c r="B309" s="81"/>
      <c r="C309" s="113"/>
      <c r="D309" s="113"/>
      <c r="E309" s="114"/>
      <c r="H309" s="64"/>
      <c r="I309" s="81"/>
      <c r="J309" s="113"/>
      <c r="K309" s="113"/>
      <c r="L309" s="114"/>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3">
        <f>ROW(B173)</f>
        <v>173</v>
      </c>
      <c r="H312" s="64"/>
      <c r="I312" s="89"/>
      <c r="J312" s="113"/>
    </row>
    <row r="313" spans="1:13" outlineLevel="1" x14ac:dyDescent="0.25">
      <c r="A313" s="66" t="s">
        <v>493</v>
      </c>
      <c r="B313" s="89"/>
      <c r="C313" s="113"/>
      <c r="H313" s="64"/>
      <c r="I313" s="89"/>
      <c r="J313" s="113"/>
    </row>
    <row r="314" spans="1:13" outlineLevel="1" x14ac:dyDescent="0.25">
      <c r="A314" s="66" t="s">
        <v>494</v>
      </c>
      <c r="B314" s="89"/>
      <c r="C314" s="113"/>
      <c r="H314" s="64"/>
      <c r="I314" s="89"/>
      <c r="J314" s="113"/>
    </row>
    <row r="315" spans="1:13" outlineLevel="1" x14ac:dyDescent="0.25">
      <c r="A315" s="66" t="s">
        <v>495</v>
      </c>
      <c r="B315" s="89"/>
      <c r="C315" s="113"/>
      <c r="H315" s="64"/>
      <c r="I315" s="89"/>
      <c r="J315" s="113"/>
    </row>
    <row r="316" spans="1:13" outlineLevel="1" x14ac:dyDescent="0.25">
      <c r="A316" s="66" t="s">
        <v>496</v>
      </c>
      <c r="B316" s="89"/>
      <c r="C316" s="113"/>
      <c r="H316" s="64"/>
      <c r="I316" s="89"/>
      <c r="J316" s="113"/>
    </row>
    <row r="317" spans="1:13" outlineLevel="1" x14ac:dyDescent="0.25">
      <c r="A317" s="66" t="s">
        <v>497</v>
      </c>
      <c r="B317" s="89"/>
      <c r="C317" s="113"/>
      <c r="H317" s="64"/>
      <c r="I317" s="89"/>
      <c r="J317" s="113"/>
    </row>
    <row r="318" spans="1:13" outlineLevel="1" x14ac:dyDescent="0.25">
      <c r="A318" s="66" t="s">
        <v>498</v>
      </c>
      <c r="B318" s="89"/>
      <c r="C318" s="113"/>
      <c r="H318" s="64"/>
      <c r="I318" s="89"/>
      <c r="J318" s="113"/>
    </row>
    <row r="319" spans="1:13" ht="18.75"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6" t="s">
        <v>519</v>
      </c>
      <c r="H330" s="64"/>
    </row>
    <row r="331" spans="1:8" hidden="1" outlineLevel="1" x14ac:dyDescent="0.25">
      <c r="A331" s="66" t="s">
        <v>520</v>
      </c>
      <c r="B331" s="96" t="s">
        <v>519</v>
      </c>
      <c r="H331" s="64"/>
    </row>
    <row r="332" spans="1:8" hidden="1" outlineLevel="1" x14ac:dyDescent="0.25">
      <c r="A332" s="66" t="s">
        <v>521</v>
      </c>
      <c r="B332" s="96" t="s">
        <v>519</v>
      </c>
      <c r="H332" s="64"/>
    </row>
    <row r="333" spans="1:8" hidden="1" outlineLevel="1" x14ac:dyDescent="0.25">
      <c r="A333" s="66" t="s">
        <v>522</v>
      </c>
      <c r="B333" s="96" t="s">
        <v>519</v>
      </c>
      <c r="H333" s="64"/>
    </row>
    <row r="334" spans="1:8" hidden="1" outlineLevel="1" x14ac:dyDescent="0.25">
      <c r="A334" s="66" t="s">
        <v>523</v>
      </c>
      <c r="B334" s="96" t="s">
        <v>519</v>
      </c>
      <c r="H334" s="64"/>
    </row>
    <row r="335" spans="1:8" hidden="1" outlineLevel="1" x14ac:dyDescent="0.25">
      <c r="A335" s="66" t="s">
        <v>524</v>
      </c>
      <c r="B335" s="96" t="s">
        <v>519</v>
      </c>
      <c r="H335" s="64"/>
    </row>
    <row r="336" spans="1:8" hidden="1" outlineLevel="1" x14ac:dyDescent="0.25">
      <c r="A336" s="66" t="s">
        <v>525</v>
      </c>
      <c r="B336" s="96" t="s">
        <v>519</v>
      </c>
      <c r="H336" s="64"/>
    </row>
    <row r="337" spans="1:8" hidden="1" outlineLevel="1" x14ac:dyDescent="0.25">
      <c r="A337" s="66" t="s">
        <v>526</v>
      </c>
      <c r="B337" s="96" t="s">
        <v>519</v>
      </c>
      <c r="H337" s="64"/>
    </row>
    <row r="338" spans="1:8" hidden="1" outlineLevel="1" x14ac:dyDescent="0.25">
      <c r="A338" s="66" t="s">
        <v>527</v>
      </c>
      <c r="B338" s="96" t="s">
        <v>519</v>
      </c>
      <c r="H338" s="64"/>
    </row>
    <row r="339" spans="1:8" hidden="1" outlineLevel="1" x14ac:dyDescent="0.25">
      <c r="A339" s="66" t="s">
        <v>528</v>
      </c>
      <c r="B339" s="96" t="s">
        <v>519</v>
      </c>
      <c r="H339" s="64"/>
    </row>
    <row r="340" spans="1:8" hidden="1" outlineLevel="1" x14ac:dyDescent="0.25">
      <c r="A340" s="66" t="s">
        <v>529</v>
      </c>
      <c r="B340" s="96" t="s">
        <v>519</v>
      </c>
      <c r="H340" s="64"/>
    </row>
    <row r="341" spans="1:8" hidden="1" outlineLevel="1" x14ac:dyDescent="0.25">
      <c r="A341" s="66" t="s">
        <v>530</v>
      </c>
      <c r="B341" s="96" t="s">
        <v>519</v>
      </c>
      <c r="H341" s="64"/>
    </row>
    <row r="342" spans="1:8" hidden="1" outlineLevel="1" x14ac:dyDescent="0.25">
      <c r="A342" s="66" t="s">
        <v>531</v>
      </c>
      <c r="B342" s="96" t="s">
        <v>519</v>
      </c>
      <c r="H342" s="64"/>
    </row>
    <row r="343" spans="1:8" hidden="1" outlineLevel="1" x14ac:dyDescent="0.25">
      <c r="A343" s="66" t="s">
        <v>532</v>
      </c>
      <c r="B343" s="96" t="s">
        <v>519</v>
      </c>
      <c r="H343" s="64"/>
    </row>
    <row r="344" spans="1:8" hidden="1" outlineLevel="1" x14ac:dyDescent="0.25">
      <c r="A344" s="66" t="s">
        <v>533</v>
      </c>
      <c r="B344" s="96" t="s">
        <v>519</v>
      </c>
      <c r="H344" s="64"/>
    </row>
    <row r="345" spans="1:8" hidden="1" outlineLevel="1" x14ac:dyDescent="0.25">
      <c r="A345" s="66" t="s">
        <v>534</v>
      </c>
      <c r="B345" s="96" t="s">
        <v>519</v>
      </c>
      <c r="H345" s="64"/>
    </row>
    <row r="346" spans="1:8" hidden="1" outlineLevel="1" x14ac:dyDescent="0.25">
      <c r="A346" s="66" t="s">
        <v>535</v>
      </c>
      <c r="B346" s="96" t="s">
        <v>519</v>
      </c>
      <c r="H346" s="64"/>
    </row>
    <row r="347" spans="1:8" hidden="1" outlineLevel="1" x14ac:dyDescent="0.25">
      <c r="A347" s="66" t="s">
        <v>536</v>
      </c>
      <c r="B347" s="96" t="s">
        <v>519</v>
      </c>
      <c r="H347" s="64"/>
    </row>
    <row r="348" spans="1:8" hidden="1" outlineLevel="1" x14ac:dyDescent="0.25">
      <c r="A348" s="66" t="s">
        <v>537</v>
      </c>
      <c r="B348" s="96" t="s">
        <v>519</v>
      </c>
      <c r="H348" s="64"/>
    </row>
    <row r="349" spans="1:8" hidden="1" outlineLevel="1" x14ac:dyDescent="0.25">
      <c r="A349" s="66" t="s">
        <v>538</v>
      </c>
      <c r="B349" s="96" t="s">
        <v>519</v>
      </c>
      <c r="H349" s="64"/>
    </row>
    <row r="350" spans="1:8" hidden="1" outlineLevel="1" x14ac:dyDescent="0.25">
      <c r="A350" s="66" t="s">
        <v>539</v>
      </c>
      <c r="B350" s="96" t="s">
        <v>519</v>
      </c>
      <c r="H350" s="64"/>
    </row>
    <row r="351" spans="1:8" hidden="1" outlineLevel="1" x14ac:dyDescent="0.25">
      <c r="A351" s="66" t="s">
        <v>540</v>
      </c>
      <c r="B351" s="96" t="s">
        <v>519</v>
      </c>
      <c r="H351" s="64"/>
    </row>
    <row r="352" spans="1:8" hidden="1" outlineLevel="1" x14ac:dyDescent="0.25">
      <c r="A352" s="66" t="s">
        <v>541</v>
      </c>
      <c r="B352" s="96" t="s">
        <v>519</v>
      </c>
      <c r="H352" s="64"/>
    </row>
    <row r="353" spans="1:8" hidden="1" outlineLevel="1" x14ac:dyDescent="0.25">
      <c r="A353" s="66" t="s">
        <v>542</v>
      </c>
      <c r="B353" s="96" t="s">
        <v>519</v>
      </c>
      <c r="H353" s="64"/>
    </row>
    <row r="354" spans="1:8" hidden="1" outlineLevel="1" x14ac:dyDescent="0.25">
      <c r="A354" s="66" t="s">
        <v>543</v>
      </c>
      <c r="B354" s="96" t="s">
        <v>519</v>
      </c>
      <c r="H354" s="64"/>
    </row>
    <row r="355" spans="1:8" hidden="1" outlineLevel="1" x14ac:dyDescent="0.25">
      <c r="A355" s="66" t="s">
        <v>544</v>
      </c>
      <c r="B355" s="96" t="s">
        <v>519</v>
      </c>
      <c r="H355" s="64"/>
    </row>
    <row r="356" spans="1:8" hidden="1" outlineLevel="1" x14ac:dyDescent="0.25">
      <c r="A356" s="66" t="s">
        <v>545</v>
      </c>
      <c r="B356" s="96" t="s">
        <v>519</v>
      </c>
      <c r="H356" s="64"/>
    </row>
    <row r="357" spans="1:8" hidden="1" outlineLevel="1" x14ac:dyDescent="0.25">
      <c r="A357" s="66" t="s">
        <v>546</v>
      </c>
      <c r="B357" s="96" t="s">
        <v>519</v>
      </c>
      <c r="H357" s="64"/>
    </row>
    <row r="358" spans="1:8" hidden="1" outlineLevel="1" x14ac:dyDescent="0.25">
      <c r="A358" s="66" t="s">
        <v>547</v>
      </c>
      <c r="B358" s="96" t="s">
        <v>519</v>
      </c>
      <c r="H358" s="64"/>
    </row>
    <row r="359" spans="1:8" hidden="1" outlineLevel="1" x14ac:dyDescent="0.25">
      <c r="A359" s="66" t="s">
        <v>548</v>
      </c>
      <c r="B359" s="96" t="s">
        <v>519</v>
      </c>
      <c r="H359" s="64"/>
    </row>
    <row r="360" spans="1:8" hidden="1" outlineLevel="1" x14ac:dyDescent="0.25">
      <c r="A360" s="66" t="s">
        <v>549</v>
      </c>
      <c r="B360" s="96" t="s">
        <v>519</v>
      </c>
      <c r="H360" s="64"/>
    </row>
    <row r="361" spans="1:8" hidden="1" outlineLevel="1" x14ac:dyDescent="0.25">
      <c r="A361" s="66" t="s">
        <v>550</v>
      </c>
      <c r="B361" s="96" t="s">
        <v>519</v>
      </c>
      <c r="H361" s="64"/>
    </row>
    <row r="362" spans="1:8" hidden="1" outlineLevel="1" x14ac:dyDescent="0.25">
      <c r="A362" s="66" t="s">
        <v>551</v>
      </c>
      <c r="B362" s="96" t="s">
        <v>519</v>
      </c>
      <c r="H362" s="64"/>
    </row>
    <row r="363" spans="1:8" hidden="1" outlineLevel="1" x14ac:dyDescent="0.25">
      <c r="A363" s="66" t="s">
        <v>552</v>
      </c>
      <c r="B363" s="96" t="s">
        <v>519</v>
      </c>
      <c r="H363" s="64"/>
    </row>
    <row r="364" spans="1:8" hidden="1" outlineLevel="1" x14ac:dyDescent="0.25">
      <c r="A364" s="66" t="s">
        <v>553</v>
      </c>
      <c r="B364" s="96" t="s">
        <v>519</v>
      </c>
      <c r="H364" s="64"/>
    </row>
    <row r="365" spans="1:8" hidden="1" outlineLevel="1" x14ac:dyDescent="0.25">
      <c r="A365" s="66" t="s">
        <v>554</v>
      </c>
      <c r="B365" s="96"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124:F179 G55:G153 F57:F100"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F28" sqref="F28"/>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555</v>
      </c>
      <c r="B1" s="63"/>
      <c r="C1" s="64"/>
      <c r="D1" s="64"/>
      <c r="E1" s="64"/>
      <c r="F1" s="100"/>
    </row>
    <row r="2" spans="1:7" ht="15.75" thickBot="1" x14ac:dyDescent="0.3">
      <c r="A2" s="64"/>
      <c r="B2" s="64"/>
      <c r="C2" s="64"/>
      <c r="D2" s="64"/>
      <c r="E2" s="64"/>
      <c r="F2" s="64"/>
    </row>
    <row r="3" spans="1:7" ht="19.5" thickBot="1" x14ac:dyDescent="0.3">
      <c r="A3" s="67"/>
      <c r="B3" s="68" t="s">
        <v>83</v>
      </c>
      <c r="C3" s="69" t="s">
        <v>234</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6" t="s">
        <v>558</v>
      </c>
    </row>
    <row r="8" spans="1:7" ht="15.75" thickBot="1" x14ac:dyDescent="0.3">
      <c r="B8" s="117" t="s">
        <v>559</v>
      </c>
    </row>
    <row r="9" spans="1:7" x14ac:dyDescent="0.25">
      <c r="B9" s="76"/>
    </row>
    <row r="10" spans="1:7" ht="37.5" x14ac:dyDescent="0.25">
      <c r="A10" s="77" t="s">
        <v>93</v>
      </c>
      <c r="B10" s="77" t="s">
        <v>557</v>
      </c>
      <c r="C10" s="78"/>
      <c r="D10" s="78"/>
      <c r="E10" s="78"/>
      <c r="F10" s="78"/>
      <c r="G10" s="79"/>
    </row>
    <row r="11" spans="1:7" ht="15" customHeight="1" x14ac:dyDescent="0.25">
      <c r="A11" s="85"/>
      <c r="B11" s="86" t="s">
        <v>560</v>
      </c>
      <c r="C11" s="85" t="s">
        <v>125</v>
      </c>
      <c r="D11" s="85"/>
      <c r="E11" s="85"/>
      <c r="F11" s="88" t="s">
        <v>561</v>
      </c>
      <c r="G11" s="88"/>
    </row>
    <row r="12" spans="1:7" x14ac:dyDescent="0.25">
      <c r="A12" s="66" t="s">
        <v>562</v>
      </c>
      <c r="B12" s="66" t="s">
        <v>563</v>
      </c>
      <c r="C12" s="92">
        <v>6240.8670543999997</v>
      </c>
      <c r="F12" s="93">
        <f>IF($C$15=0,"",IF(C12="[for completion]","",C12/$C$15))</f>
        <v>1</v>
      </c>
    </row>
    <row r="13" spans="1:7" x14ac:dyDescent="0.25">
      <c r="A13" s="66" t="s">
        <v>564</v>
      </c>
      <c r="B13" s="66" t="s">
        <v>565</v>
      </c>
      <c r="C13" s="92">
        <v>0</v>
      </c>
      <c r="F13" s="93">
        <f>IF($C$15=0,"",IF(C13="[for completion]","",C13/$C$15))</f>
        <v>0</v>
      </c>
    </row>
    <row r="14" spans="1:7" x14ac:dyDescent="0.25">
      <c r="A14" s="66" t="s">
        <v>566</v>
      </c>
      <c r="B14" s="66" t="s">
        <v>159</v>
      </c>
      <c r="C14" s="92">
        <v>0</v>
      </c>
      <c r="F14" s="93">
        <f>IF($C$15=0,"",IF(C14="[for completion]","",C14/$C$15))</f>
        <v>0</v>
      </c>
    </row>
    <row r="15" spans="1:7" x14ac:dyDescent="0.25">
      <c r="A15" s="66" t="s">
        <v>567</v>
      </c>
      <c r="B15" s="118" t="s">
        <v>161</v>
      </c>
      <c r="C15" s="92">
        <f>SUM(C12:C14)</f>
        <v>6240.8670543999997</v>
      </c>
      <c r="F15" s="104">
        <f>SUM(F12:F14)</f>
        <v>1</v>
      </c>
    </row>
    <row r="16" spans="1:7" hidden="1" outlineLevel="1" x14ac:dyDescent="0.25">
      <c r="A16" s="66" t="s">
        <v>568</v>
      </c>
      <c r="B16" s="96" t="s">
        <v>569</v>
      </c>
      <c r="F16" s="93">
        <f t="shared" ref="F16:F26" si="0">IF($C$15=0,"",IF(C16="[for completion]","",C16/$C$15))</f>
        <v>0</v>
      </c>
    </row>
    <row r="17" spans="1:7" hidden="1" outlineLevel="1" x14ac:dyDescent="0.25">
      <c r="A17" s="66" t="s">
        <v>570</v>
      </c>
      <c r="B17" s="96" t="s">
        <v>1611</v>
      </c>
      <c r="F17" s="93">
        <f t="shared" si="0"/>
        <v>0</v>
      </c>
    </row>
    <row r="18" spans="1:7" hidden="1" outlineLevel="1" x14ac:dyDescent="0.25">
      <c r="A18" s="66" t="s">
        <v>571</v>
      </c>
      <c r="B18" s="96" t="s">
        <v>163</v>
      </c>
      <c r="F18" s="93">
        <f t="shared" si="0"/>
        <v>0</v>
      </c>
    </row>
    <row r="19" spans="1:7" hidden="1" outlineLevel="1" x14ac:dyDescent="0.25">
      <c r="A19" s="66" t="s">
        <v>572</v>
      </c>
      <c r="B19" s="96" t="s">
        <v>163</v>
      </c>
      <c r="F19" s="93">
        <f t="shared" si="0"/>
        <v>0</v>
      </c>
    </row>
    <row r="20" spans="1:7" hidden="1" outlineLevel="1" x14ac:dyDescent="0.25">
      <c r="A20" s="66" t="s">
        <v>573</v>
      </c>
      <c r="B20" s="96" t="s">
        <v>163</v>
      </c>
      <c r="F20" s="93">
        <f t="shared" si="0"/>
        <v>0</v>
      </c>
    </row>
    <row r="21" spans="1:7" hidden="1" outlineLevel="1" x14ac:dyDescent="0.25">
      <c r="A21" s="66" t="s">
        <v>574</v>
      </c>
      <c r="B21" s="96" t="s">
        <v>163</v>
      </c>
      <c r="F21" s="93">
        <f t="shared" si="0"/>
        <v>0</v>
      </c>
    </row>
    <row r="22" spans="1:7" hidden="1" outlineLevel="1" x14ac:dyDescent="0.25">
      <c r="A22" s="66" t="s">
        <v>575</v>
      </c>
      <c r="B22" s="96" t="s">
        <v>163</v>
      </c>
      <c r="F22" s="93">
        <f t="shared" si="0"/>
        <v>0</v>
      </c>
    </row>
    <row r="23" spans="1:7" hidden="1" outlineLevel="1" x14ac:dyDescent="0.25">
      <c r="A23" s="66" t="s">
        <v>576</v>
      </c>
      <c r="B23" s="96" t="s">
        <v>163</v>
      </c>
      <c r="F23" s="93">
        <f t="shared" si="0"/>
        <v>0</v>
      </c>
    </row>
    <row r="24" spans="1:7" hidden="1" outlineLevel="1" x14ac:dyDescent="0.25">
      <c r="A24" s="66" t="s">
        <v>577</v>
      </c>
      <c r="B24" s="96" t="s">
        <v>163</v>
      </c>
      <c r="F24" s="93">
        <f t="shared" si="0"/>
        <v>0</v>
      </c>
    </row>
    <row r="25" spans="1:7" hidden="1" outlineLevel="1" x14ac:dyDescent="0.25">
      <c r="A25" s="66" t="s">
        <v>578</v>
      </c>
      <c r="B25" s="96" t="s">
        <v>163</v>
      </c>
      <c r="F25" s="93">
        <f t="shared" si="0"/>
        <v>0</v>
      </c>
    </row>
    <row r="26" spans="1:7" hidden="1" outlineLevel="1" x14ac:dyDescent="0.25">
      <c r="A26" s="66" t="s">
        <v>579</v>
      </c>
      <c r="B26" s="96" t="s">
        <v>163</v>
      </c>
      <c r="C26" s="97"/>
      <c r="D26" s="97"/>
      <c r="E26" s="97"/>
      <c r="F26" s="93">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92">
        <v>72571</v>
      </c>
      <c r="D28" s="66">
        <v>0</v>
      </c>
      <c r="F28" s="92">
        <f>+C28</f>
        <v>72571</v>
      </c>
    </row>
    <row r="29" spans="1:7" hidden="1" outlineLevel="1" x14ac:dyDescent="0.25">
      <c r="A29" s="66" t="s">
        <v>586</v>
      </c>
      <c r="B29" s="81" t="s">
        <v>587</v>
      </c>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24">
        <f>+'D.National Trasparency Template'!B113</f>
        <v>0.24769169526141752</v>
      </c>
      <c r="D36" s="66">
        <v>0</v>
      </c>
      <c r="F36" s="124">
        <f>+C36</f>
        <v>0.24769169526141752</v>
      </c>
    </row>
    <row r="37" spans="1:7" outlineLevel="1" x14ac:dyDescent="0.25">
      <c r="A37" s="66" t="s">
        <v>599</v>
      </c>
    </row>
    <row r="38" spans="1:7" outlineLevel="1" x14ac:dyDescent="0.25">
      <c r="A38" s="66" t="s">
        <v>600</v>
      </c>
    </row>
    <row r="39" spans="1:7" outlineLevel="1" x14ac:dyDescent="0.25">
      <c r="A39" s="66" t="s">
        <v>601</v>
      </c>
    </row>
    <row r="40" spans="1:7" outlineLevel="1" x14ac:dyDescent="0.25">
      <c r="A40" s="66" t="s">
        <v>602</v>
      </c>
    </row>
    <row r="41" spans="1:7" outlineLevel="1" x14ac:dyDescent="0.25">
      <c r="A41" s="66" t="s">
        <v>603</v>
      </c>
    </row>
    <row r="42" spans="1:7" outlineLevel="1" x14ac:dyDescent="0.25">
      <c r="A42" s="66" t="s">
        <v>604</v>
      </c>
    </row>
    <row r="43" spans="1:7" ht="15" customHeight="1" x14ac:dyDescent="0.25">
      <c r="A43" s="85"/>
      <c r="B43" s="86" t="s">
        <v>605</v>
      </c>
      <c r="C43" s="85" t="s">
        <v>595</v>
      </c>
      <c r="D43" s="85" t="s">
        <v>596</v>
      </c>
      <c r="E43" s="87"/>
      <c r="F43" s="88" t="s">
        <v>561</v>
      </c>
      <c r="G43" s="88"/>
    </row>
    <row r="44" spans="1:7" x14ac:dyDescent="0.25">
      <c r="A44" s="66" t="s">
        <v>606</v>
      </c>
      <c r="B44" s="119" t="s">
        <v>607</v>
      </c>
      <c r="C44" s="119">
        <f>SUM(C45:C72)</f>
        <v>100</v>
      </c>
      <c r="D44" s="119">
        <f>SUM(D45:D72)</f>
        <v>0</v>
      </c>
      <c r="F44" s="119">
        <f>SUM(F45:F72)</f>
        <v>100</v>
      </c>
      <c r="G44" s="66"/>
    </row>
    <row r="45" spans="1:7" x14ac:dyDescent="0.25">
      <c r="A45" s="66" t="s">
        <v>608</v>
      </c>
      <c r="B45" s="66" t="s">
        <v>609</v>
      </c>
      <c r="C45" s="66">
        <v>0</v>
      </c>
      <c r="D45" s="66">
        <v>0</v>
      </c>
      <c r="F45" s="66">
        <v>0</v>
      </c>
      <c r="G45" s="66"/>
    </row>
    <row r="46" spans="1:7" x14ac:dyDescent="0.25">
      <c r="A46" s="66" t="s">
        <v>610</v>
      </c>
      <c r="B46" s="66" t="s">
        <v>611</v>
      </c>
      <c r="C46" s="66">
        <v>0</v>
      </c>
      <c r="D46" s="66">
        <v>0</v>
      </c>
      <c r="F46" s="66">
        <v>0</v>
      </c>
      <c r="G46" s="66"/>
    </row>
    <row r="47" spans="1:7" x14ac:dyDescent="0.25">
      <c r="A47" s="66" t="s">
        <v>612</v>
      </c>
      <c r="B47" s="66" t="s">
        <v>613</v>
      </c>
      <c r="C47" s="66">
        <v>0</v>
      </c>
      <c r="D47" s="66">
        <v>0</v>
      </c>
      <c r="F47" s="66">
        <v>0</v>
      </c>
      <c r="G47" s="66"/>
    </row>
    <row r="48" spans="1:7" x14ac:dyDescent="0.25">
      <c r="A48" s="66" t="s">
        <v>614</v>
      </c>
      <c r="B48" s="66" t="s">
        <v>615</v>
      </c>
      <c r="C48" s="66">
        <v>0</v>
      </c>
      <c r="D48" s="66">
        <v>0</v>
      </c>
      <c r="F48" s="66">
        <v>0</v>
      </c>
      <c r="G48" s="66"/>
    </row>
    <row r="49" spans="1:7" x14ac:dyDescent="0.25">
      <c r="A49" s="66" t="s">
        <v>616</v>
      </c>
      <c r="B49" s="66" t="s">
        <v>617</v>
      </c>
      <c r="C49" s="66">
        <v>0</v>
      </c>
      <c r="D49" s="66">
        <v>0</v>
      </c>
      <c r="F49" s="66">
        <v>0</v>
      </c>
      <c r="G49" s="66"/>
    </row>
    <row r="50" spans="1:7" x14ac:dyDescent="0.25">
      <c r="A50" s="66" t="s">
        <v>618</v>
      </c>
      <c r="B50" s="66" t="s">
        <v>619</v>
      </c>
      <c r="C50" s="66">
        <v>0</v>
      </c>
      <c r="D50" s="66">
        <v>0</v>
      </c>
      <c r="F50" s="66">
        <v>0</v>
      </c>
      <c r="G50" s="66"/>
    </row>
    <row r="51" spans="1:7" x14ac:dyDescent="0.25">
      <c r="A51" s="66" t="s">
        <v>620</v>
      </c>
      <c r="B51" s="66" t="s">
        <v>621</v>
      </c>
      <c r="C51" s="66">
        <v>0</v>
      </c>
      <c r="D51" s="66">
        <v>0</v>
      </c>
      <c r="F51" s="66">
        <v>0</v>
      </c>
      <c r="G51" s="66"/>
    </row>
    <row r="52" spans="1:7" x14ac:dyDescent="0.25">
      <c r="A52" s="66" t="s">
        <v>622</v>
      </c>
      <c r="B52" s="66" t="s">
        <v>623</v>
      </c>
      <c r="C52" s="66">
        <v>0</v>
      </c>
      <c r="D52" s="66">
        <v>0</v>
      </c>
      <c r="F52" s="66">
        <v>0</v>
      </c>
      <c r="G52" s="66"/>
    </row>
    <row r="53" spans="1:7" x14ac:dyDescent="0.25">
      <c r="A53" s="66" t="s">
        <v>624</v>
      </c>
      <c r="B53" s="66" t="s">
        <v>625</v>
      </c>
      <c r="C53" s="66">
        <v>0</v>
      </c>
      <c r="D53" s="66">
        <v>0</v>
      </c>
      <c r="F53" s="66">
        <v>0</v>
      </c>
      <c r="G53" s="66"/>
    </row>
    <row r="54" spans="1:7" x14ac:dyDescent="0.25">
      <c r="A54" s="66" t="s">
        <v>626</v>
      </c>
      <c r="B54" s="66" t="s">
        <v>627</v>
      </c>
      <c r="C54" s="66">
        <v>0</v>
      </c>
      <c r="D54" s="66">
        <v>0</v>
      </c>
      <c r="F54" s="66">
        <v>0</v>
      </c>
      <c r="G54" s="66"/>
    </row>
    <row r="55" spans="1:7" x14ac:dyDescent="0.25">
      <c r="A55" s="66" t="s">
        <v>628</v>
      </c>
      <c r="B55" s="66" t="s">
        <v>629</v>
      </c>
      <c r="C55" s="66">
        <v>0</v>
      </c>
      <c r="D55" s="66">
        <v>0</v>
      </c>
      <c r="F55" s="66">
        <v>0</v>
      </c>
      <c r="G55" s="66"/>
    </row>
    <row r="56" spans="1:7" x14ac:dyDescent="0.25">
      <c r="A56" s="66" t="s">
        <v>630</v>
      </c>
      <c r="B56" s="66" t="s">
        <v>631</v>
      </c>
      <c r="C56" s="66">
        <v>0</v>
      </c>
      <c r="D56" s="66">
        <v>0</v>
      </c>
      <c r="F56" s="66">
        <v>0</v>
      </c>
      <c r="G56" s="66"/>
    </row>
    <row r="57" spans="1:7" x14ac:dyDescent="0.25">
      <c r="A57" s="66" t="s">
        <v>632</v>
      </c>
      <c r="B57" s="66" t="s">
        <v>633</v>
      </c>
      <c r="C57" s="66">
        <v>0</v>
      </c>
      <c r="D57" s="66">
        <v>0</v>
      </c>
      <c r="F57" s="66">
        <v>0</v>
      </c>
      <c r="G57" s="66"/>
    </row>
    <row r="58" spans="1:7" x14ac:dyDescent="0.25">
      <c r="A58" s="66" t="s">
        <v>634</v>
      </c>
      <c r="B58" s="66" t="s">
        <v>635</v>
      </c>
      <c r="C58" s="66">
        <v>0</v>
      </c>
      <c r="D58" s="66">
        <v>0</v>
      </c>
      <c r="F58" s="66">
        <v>0</v>
      </c>
      <c r="G58" s="66"/>
    </row>
    <row r="59" spans="1:7" x14ac:dyDescent="0.25">
      <c r="A59" s="66" t="s">
        <v>636</v>
      </c>
      <c r="B59" s="66" t="s">
        <v>637</v>
      </c>
      <c r="C59" s="66">
        <v>0</v>
      </c>
      <c r="D59" s="66">
        <v>0</v>
      </c>
      <c r="F59" s="66">
        <v>0</v>
      </c>
      <c r="G59" s="66"/>
    </row>
    <row r="60" spans="1:7" x14ac:dyDescent="0.25">
      <c r="A60" s="66" t="s">
        <v>638</v>
      </c>
      <c r="B60" s="66" t="s">
        <v>3</v>
      </c>
      <c r="C60" s="66">
        <v>100</v>
      </c>
      <c r="D60" s="66">
        <v>0</v>
      </c>
      <c r="F60" s="66">
        <v>100</v>
      </c>
      <c r="G60" s="66"/>
    </row>
    <row r="61" spans="1:7" x14ac:dyDescent="0.25">
      <c r="A61" s="66" t="s">
        <v>639</v>
      </c>
      <c r="B61" s="66" t="s">
        <v>640</v>
      </c>
      <c r="C61" s="66">
        <v>0</v>
      </c>
      <c r="D61" s="66">
        <v>0</v>
      </c>
      <c r="F61" s="66">
        <v>0</v>
      </c>
      <c r="G61" s="66"/>
    </row>
    <row r="62" spans="1:7" x14ac:dyDescent="0.25">
      <c r="A62" s="66" t="s">
        <v>641</v>
      </c>
      <c r="B62" s="66" t="s">
        <v>642</v>
      </c>
      <c r="C62" s="66">
        <v>0</v>
      </c>
      <c r="D62" s="66">
        <v>0</v>
      </c>
      <c r="F62" s="66">
        <v>0</v>
      </c>
      <c r="G62" s="66"/>
    </row>
    <row r="63" spans="1:7" x14ac:dyDescent="0.25">
      <c r="A63" s="66" t="s">
        <v>643</v>
      </c>
      <c r="B63" s="66" t="s">
        <v>644</v>
      </c>
      <c r="C63" s="66">
        <v>0</v>
      </c>
      <c r="D63" s="66">
        <v>0</v>
      </c>
      <c r="F63" s="66">
        <v>0</v>
      </c>
      <c r="G63" s="66"/>
    </row>
    <row r="64" spans="1:7" x14ac:dyDescent="0.25">
      <c r="A64" s="66" t="s">
        <v>645</v>
      </c>
      <c r="B64" s="66" t="s">
        <v>646</v>
      </c>
      <c r="C64" s="66">
        <v>0</v>
      </c>
      <c r="D64" s="66">
        <v>0</v>
      </c>
      <c r="F64" s="66">
        <v>0</v>
      </c>
      <c r="G64" s="66"/>
    </row>
    <row r="65" spans="1:7" x14ac:dyDescent="0.25">
      <c r="A65" s="66" t="s">
        <v>647</v>
      </c>
      <c r="B65" s="66" t="s">
        <v>648</v>
      </c>
      <c r="C65" s="66">
        <v>0</v>
      </c>
      <c r="D65" s="66">
        <v>0</v>
      </c>
      <c r="F65" s="66">
        <v>0</v>
      </c>
      <c r="G65" s="66"/>
    </row>
    <row r="66" spans="1:7" x14ac:dyDescent="0.25">
      <c r="A66" s="66" t="s">
        <v>649</v>
      </c>
      <c r="B66" s="66" t="s">
        <v>650</v>
      </c>
      <c r="C66" s="66">
        <v>0</v>
      </c>
      <c r="D66" s="66">
        <v>0</v>
      </c>
      <c r="F66" s="66">
        <v>0</v>
      </c>
      <c r="G66" s="66"/>
    </row>
    <row r="67" spans="1:7" x14ac:dyDescent="0.25">
      <c r="A67" s="66" t="s">
        <v>651</v>
      </c>
      <c r="B67" s="66" t="s">
        <v>652</v>
      </c>
      <c r="C67" s="66">
        <v>0</v>
      </c>
      <c r="D67" s="66">
        <v>0</v>
      </c>
      <c r="F67" s="66">
        <v>0</v>
      </c>
      <c r="G67" s="66"/>
    </row>
    <row r="68" spans="1:7" x14ac:dyDescent="0.25">
      <c r="A68" s="66" t="s">
        <v>653</v>
      </c>
      <c r="B68" s="66" t="s">
        <v>654</v>
      </c>
      <c r="C68" s="66">
        <v>0</v>
      </c>
      <c r="D68" s="66">
        <v>0</v>
      </c>
      <c r="F68" s="66">
        <v>0</v>
      </c>
      <c r="G68" s="66"/>
    </row>
    <row r="69" spans="1:7" x14ac:dyDescent="0.25">
      <c r="A69" s="66" t="s">
        <v>655</v>
      </c>
      <c r="B69" s="66" t="s">
        <v>656</v>
      </c>
      <c r="C69" s="66">
        <v>0</v>
      </c>
      <c r="D69" s="66">
        <v>0</v>
      </c>
      <c r="F69" s="66">
        <v>0</v>
      </c>
      <c r="G69" s="66"/>
    </row>
    <row r="70" spans="1:7" x14ac:dyDescent="0.25">
      <c r="A70" s="66" t="s">
        <v>657</v>
      </c>
      <c r="B70" s="66" t="s">
        <v>658</v>
      </c>
      <c r="C70" s="66">
        <v>0</v>
      </c>
      <c r="D70" s="66">
        <v>0</v>
      </c>
      <c r="F70" s="66">
        <v>0</v>
      </c>
      <c r="G70" s="66"/>
    </row>
    <row r="71" spans="1:7" x14ac:dyDescent="0.25">
      <c r="A71" s="66" t="s">
        <v>659</v>
      </c>
      <c r="B71" s="66" t="s">
        <v>6</v>
      </c>
      <c r="C71" s="66">
        <v>0</v>
      </c>
      <c r="D71" s="66">
        <v>0</v>
      </c>
      <c r="F71" s="66">
        <v>0</v>
      </c>
      <c r="G71" s="66"/>
    </row>
    <row r="72" spans="1:7" x14ac:dyDescent="0.25">
      <c r="A72" s="66" t="s">
        <v>660</v>
      </c>
      <c r="B72" s="66" t="s">
        <v>661</v>
      </c>
      <c r="C72" s="66">
        <v>0</v>
      </c>
      <c r="D72" s="66">
        <v>0</v>
      </c>
      <c r="F72" s="66">
        <v>0</v>
      </c>
      <c r="G72" s="66"/>
    </row>
    <row r="73" spans="1:7" x14ac:dyDescent="0.25">
      <c r="A73" s="66" t="s">
        <v>662</v>
      </c>
      <c r="B73" s="119" t="s">
        <v>348</v>
      </c>
      <c r="C73" s="119">
        <f>SUM(C74:C76)</f>
        <v>0</v>
      </c>
      <c r="D73" s="119">
        <f>SUM(D74:D76)</f>
        <v>0</v>
      </c>
      <c r="F73" s="119">
        <f>SUM(F74:F76)</f>
        <v>0</v>
      </c>
      <c r="G73" s="66"/>
    </row>
    <row r="74" spans="1:7" x14ac:dyDescent="0.25">
      <c r="A74" s="66" t="s">
        <v>663</v>
      </c>
      <c r="B74" s="66" t="s">
        <v>664</v>
      </c>
      <c r="C74" s="66">
        <v>0</v>
      </c>
      <c r="D74" s="66">
        <v>0</v>
      </c>
      <c r="F74" s="66">
        <v>0</v>
      </c>
      <c r="G74" s="66"/>
    </row>
    <row r="75" spans="1:7" x14ac:dyDescent="0.25">
      <c r="A75" s="66" t="s">
        <v>665</v>
      </c>
      <c r="B75" s="66" t="s">
        <v>666</v>
      </c>
      <c r="C75" s="66">
        <v>0</v>
      </c>
      <c r="D75" s="66">
        <v>0</v>
      </c>
      <c r="F75" s="66">
        <v>0</v>
      </c>
      <c r="G75" s="66"/>
    </row>
    <row r="76" spans="1:7" x14ac:dyDescent="0.25">
      <c r="A76" s="66" t="s">
        <v>667</v>
      </c>
      <c r="B76" s="66" t="s">
        <v>2</v>
      </c>
      <c r="C76" s="66">
        <v>0</v>
      </c>
      <c r="D76" s="66">
        <v>0</v>
      </c>
      <c r="F76" s="66">
        <v>0</v>
      </c>
      <c r="G76" s="66"/>
    </row>
    <row r="77" spans="1:7" x14ac:dyDescent="0.25">
      <c r="A77" s="66" t="s">
        <v>668</v>
      </c>
      <c r="B77" s="119" t="s">
        <v>159</v>
      </c>
      <c r="C77" s="119">
        <f>SUM(C78:C87)</f>
        <v>0</v>
      </c>
      <c r="D77" s="119">
        <f>SUM(D78:D87)</f>
        <v>0</v>
      </c>
      <c r="F77" s="119">
        <f>SUM(F78:F87)</f>
        <v>0</v>
      </c>
      <c r="G77" s="66"/>
    </row>
    <row r="78" spans="1:7" x14ac:dyDescent="0.25">
      <c r="A78" s="66" t="s">
        <v>669</v>
      </c>
      <c r="B78" s="83" t="s">
        <v>350</v>
      </c>
      <c r="C78" s="66">
        <v>0</v>
      </c>
      <c r="D78" s="66">
        <v>0</v>
      </c>
      <c r="F78" s="66">
        <v>0</v>
      </c>
      <c r="G78" s="66"/>
    </row>
    <row r="79" spans="1:7" x14ac:dyDescent="0.25">
      <c r="A79" s="66" t="s">
        <v>670</v>
      </c>
      <c r="B79" s="83" t="s">
        <v>352</v>
      </c>
      <c r="C79" s="66">
        <v>0</v>
      </c>
      <c r="D79" s="66">
        <v>0</v>
      </c>
      <c r="F79" s="66">
        <v>0</v>
      </c>
      <c r="G79" s="66"/>
    </row>
    <row r="80" spans="1:7" x14ac:dyDescent="0.25">
      <c r="A80" s="66" t="s">
        <v>671</v>
      </c>
      <c r="B80" s="83" t="s">
        <v>354</v>
      </c>
      <c r="C80" s="66">
        <v>0</v>
      </c>
      <c r="D80" s="66">
        <v>0</v>
      </c>
      <c r="F80" s="66">
        <v>0</v>
      </c>
      <c r="G80" s="66"/>
    </row>
    <row r="81" spans="1:7" x14ac:dyDescent="0.25">
      <c r="A81" s="66" t="s">
        <v>672</v>
      </c>
      <c r="B81" s="83" t="s">
        <v>12</v>
      </c>
      <c r="C81" s="66">
        <v>0</v>
      </c>
      <c r="D81" s="66">
        <v>0</v>
      </c>
      <c r="F81" s="66">
        <v>0</v>
      </c>
      <c r="G81" s="66"/>
    </row>
    <row r="82" spans="1:7" x14ac:dyDescent="0.25">
      <c r="A82" s="66" t="s">
        <v>673</v>
      </c>
      <c r="B82" s="83" t="s">
        <v>357</v>
      </c>
      <c r="C82" s="66">
        <v>0</v>
      </c>
      <c r="D82" s="66">
        <v>0</v>
      </c>
      <c r="F82" s="66">
        <v>0</v>
      </c>
      <c r="G82" s="66"/>
    </row>
    <row r="83" spans="1:7" x14ac:dyDescent="0.25">
      <c r="A83" s="66" t="s">
        <v>674</v>
      </c>
      <c r="B83" s="83" t="s">
        <v>359</v>
      </c>
      <c r="C83" s="66">
        <v>0</v>
      </c>
      <c r="D83" s="66">
        <v>0</v>
      </c>
      <c r="F83" s="66">
        <v>0</v>
      </c>
      <c r="G83" s="66"/>
    </row>
    <row r="84" spans="1:7" x14ac:dyDescent="0.25">
      <c r="A84" s="66" t="s">
        <v>675</v>
      </c>
      <c r="B84" s="83" t="s">
        <v>361</v>
      </c>
      <c r="C84" s="66">
        <v>0</v>
      </c>
      <c r="D84" s="66">
        <v>0</v>
      </c>
      <c r="F84" s="66">
        <v>0</v>
      </c>
      <c r="G84" s="66"/>
    </row>
    <row r="85" spans="1:7" x14ac:dyDescent="0.25">
      <c r="A85" s="66" t="s">
        <v>676</v>
      </c>
      <c r="B85" s="83" t="s">
        <v>363</v>
      </c>
      <c r="C85" s="66">
        <v>0</v>
      </c>
      <c r="D85" s="66">
        <v>0</v>
      </c>
      <c r="F85" s="66">
        <v>0</v>
      </c>
      <c r="G85" s="66"/>
    </row>
    <row r="86" spans="1:7" x14ac:dyDescent="0.25">
      <c r="A86" s="66" t="s">
        <v>677</v>
      </c>
      <c r="B86" s="83" t="s">
        <v>365</v>
      </c>
      <c r="C86" s="66">
        <v>0</v>
      </c>
      <c r="D86" s="66">
        <v>0</v>
      </c>
      <c r="F86" s="66">
        <v>0</v>
      </c>
      <c r="G86" s="66"/>
    </row>
    <row r="87" spans="1:7" x14ac:dyDescent="0.25">
      <c r="A87" s="66" t="s">
        <v>678</v>
      </c>
      <c r="B87" s="83" t="s">
        <v>159</v>
      </c>
      <c r="C87" s="66">
        <v>0</v>
      </c>
      <c r="D87" s="66">
        <v>0</v>
      </c>
      <c r="F87" s="66">
        <v>0</v>
      </c>
      <c r="G87" s="66"/>
    </row>
    <row r="88" spans="1:7" hidden="1" outlineLevel="1" x14ac:dyDescent="0.25">
      <c r="A88" s="66" t="s">
        <v>679</v>
      </c>
      <c r="B88" s="96" t="s">
        <v>163</v>
      </c>
      <c r="G88" s="66"/>
    </row>
    <row r="89" spans="1:7" hidden="1" outlineLevel="1" x14ac:dyDescent="0.25">
      <c r="A89" s="66" t="s">
        <v>680</v>
      </c>
      <c r="B89" s="96" t="s">
        <v>163</v>
      </c>
      <c r="G89" s="66"/>
    </row>
    <row r="90" spans="1:7" hidden="1" outlineLevel="1" x14ac:dyDescent="0.25">
      <c r="A90" s="66" t="s">
        <v>681</v>
      </c>
      <c r="B90" s="96" t="s">
        <v>163</v>
      </c>
      <c r="G90" s="66"/>
    </row>
    <row r="91" spans="1:7" hidden="1" outlineLevel="1" x14ac:dyDescent="0.25">
      <c r="A91" s="66" t="s">
        <v>682</v>
      </c>
      <c r="B91" s="96" t="s">
        <v>163</v>
      </c>
      <c r="G91" s="66"/>
    </row>
    <row r="92" spans="1:7" hidden="1" outlineLevel="1" x14ac:dyDescent="0.25">
      <c r="A92" s="66" t="s">
        <v>683</v>
      </c>
      <c r="B92" s="96" t="s">
        <v>163</v>
      </c>
      <c r="G92" s="66"/>
    </row>
    <row r="93" spans="1:7" hidden="1" outlineLevel="1" x14ac:dyDescent="0.25">
      <c r="A93" s="66" t="s">
        <v>684</v>
      </c>
      <c r="B93" s="96" t="s">
        <v>163</v>
      </c>
      <c r="G93" s="66"/>
    </row>
    <row r="94" spans="1:7" hidden="1" outlineLevel="1" x14ac:dyDescent="0.25">
      <c r="A94" s="66" t="s">
        <v>685</v>
      </c>
      <c r="B94" s="96" t="s">
        <v>163</v>
      </c>
      <c r="G94" s="66"/>
    </row>
    <row r="95" spans="1:7" hidden="1" outlineLevel="1" x14ac:dyDescent="0.25">
      <c r="A95" s="66" t="s">
        <v>686</v>
      </c>
      <c r="B95" s="96" t="s">
        <v>163</v>
      </c>
      <c r="G95" s="66"/>
    </row>
    <row r="96" spans="1:7" hidden="1" outlineLevel="1" x14ac:dyDescent="0.25">
      <c r="A96" s="66" t="s">
        <v>687</v>
      </c>
      <c r="B96" s="96" t="s">
        <v>163</v>
      </c>
      <c r="G96" s="66"/>
    </row>
    <row r="97" spans="1:7" hidden="1" outlineLevel="1" x14ac:dyDescent="0.25">
      <c r="A97" s="66" t="s">
        <v>688</v>
      </c>
      <c r="B97" s="96"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2018</v>
      </c>
      <c r="C99" s="280">
        <v>5.9238286077154781E-4</v>
      </c>
      <c r="D99" s="104">
        <v>0</v>
      </c>
      <c r="F99" s="231">
        <f>+C99</f>
        <v>5.9238286077154781E-4</v>
      </c>
      <c r="G99" s="66"/>
    </row>
    <row r="100" spans="1:7" x14ac:dyDescent="0.25">
      <c r="A100" s="66" t="s">
        <v>692</v>
      </c>
      <c r="B100" s="83" t="s">
        <v>2019</v>
      </c>
      <c r="C100" s="280">
        <v>5.784997896877314E-5</v>
      </c>
      <c r="D100" s="104">
        <v>0</v>
      </c>
      <c r="F100" s="231">
        <f t="shared" ref="F100:F118" si="1">+C100</f>
        <v>5.784997896877314E-5</v>
      </c>
      <c r="G100" s="66"/>
    </row>
    <row r="101" spans="1:7" x14ac:dyDescent="0.25">
      <c r="A101" s="66" t="s">
        <v>693</v>
      </c>
      <c r="B101" s="83" t="s">
        <v>2020</v>
      </c>
      <c r="C101" s="280">
        <v>1.7265234290952673E-4</v>
      </c>
      <c r="D101" s="104">
        <v>0</v>
      </c>
      <c r="F101" s="231">
        <f t="shared" si="1"/>
        <v>1.7265234290952673E-4</v>
      </c>
      <c r="G101" s="66"/>
    </row>
    <row r="102" spans="1:7" x14ac:dyDescent="0.25">
      <c r="A102" s="66" t="s">
        <v>694</v>
      </c>
      <c r="B102" s="83" t="s">
        <v>2021</v>
      </c>
      <c r="C102" s="280">
        <v>7.9214178772490568E-2</v>
      </c>
      <c r="D102" s="104">
        <v>0</v>
      </c>
      <c r="F102" s="231">
        <f t="shared" si="1"/>
        <v>7.9214178772490568E-2</v>
      </c>
      <c r="G102" s="66"/>
    </row>
    <row r="103" spans="1:7" x14ac:dyDescent="0.25">
      <c r="A103" s="66" t="s">
        <v>695</v>
      </c>
      <c r="B103" s="83" t="s">
        <v>2022</v>
      </c>
      <c r="C103" s="280">
        <v>9.6750731042514693E-2</v>
      </c>
      <c r="D103" s="104">
        <v>0</v>
      </c>
      <c r="F103" s="231">
        <f t="shared" si="1"/>
        <v>9.6750731042514693E-2</v>
      </c>
      <c r="G103" s="66"/>
    </row>
    <row r="104" spans="1:7" x14ac:dyDescent="0.25">
      <c r="A104" s="66" t="s">
        <v>696</v>
      </c>
      <c r="B104" s="83" t="s">
        <v>2023</v>
      </c>
      <c r="C104" s="280">
        <v>7.6836140003736175E-2</v>
      </c>
      <c r="D104" s="104">
        <v>0</v>
      </c>
      <c r="F104" s="231">
        <f t="shared" si="1"/>
        <v>7.6836140003736175E-2</v>
      </c>
      <c r="G104" s="66"/>
    </row>
    <row r="105" spans="1:7" x14ac:dyDescent="0.25">
      <c r="A105" s="66" t="s">
        <v>697</v>
      </c>
      <c r="B105" s="83" t="s">
        <v>2024</v>
      </c>
      <c r="C105" s="280">
        <v>7.4403193051047339E-2</v>
      </c>
      <c r="D105" s="104">
        <v>0</v>
      </c>
      <c r="F105" s="231">
        <f t="shared" si="1"/>
        <v>7.4403193051047339E-2</v>
      </c>
      <c r="G105" s="66"/>
    </row>
    <row r="106" spans="1:7" x14ac:dyDescent="0.25">
      <c r="A106" s="66" t="s">
        <v>698</v>
      </c>
      <c r="B106" s="83" t="s">
        <v>2025</v>
      </c>
      <c r="C106" s="280">
        <v>9.5300820731801739E-2</v>
      </c>
      <c r="D106" s="104">
        <v>0</v>
      </c>
      <c r="F106" s="231">
        <f t="shared" si="1"/>
        <v>9.5300820731801739E-2</v>
      </c>
      <c r="G106" s="66"/>
    </row>
    <row r="107" spans="1:7" x14ac:dyDescent="0.25">
      <c r="A107" s="66" t="s">
        <v>699</v>
      </c>
      <c r="B107" s="83" t="s">
        <v>2026</v>
      </c>
      <c r="C107" s="280">
        <v>0.23777348894321654</v>
      </c>
      <c r="D107" s="104">
        <v>0</v>
      </c>
      <c r="F107" s="231">
        <f t="shared" si="1"/>
        <v>0.23777348894321654</v>
      </c>
      <c r="G107" s="66"/>
    </row>
    <row r="108" spans="1:7" x14ac:dyDescent="0.25">
      <c r="A108" s="66" t="s">
        <v>700</v>
      </c>
      <c r="B108" s="83" t="s">
        <v>2027</v>
      </c>
      <c r="C108" s="280">
        <v>2.4147593181785516E-4</v>
      </c>
      <c r="D108" s="104">
        <v>0</v>
      </c>
      <c r="F108" s="231">
        <f t="shared" si="1"/>
        <v>2.4147593181785516E-4</v>
      </c>
      <c r="G108" s="66"/>
    </row>
    <row r="109" spans="1:7" x14ac:dyDescent="0.25">
      <c r="A109" s="66" t="s">
        <v>701</v>
      </c>
      <c r="B109" s="83" t="s">
        <v>2028</v>
      </c>
      <c r="C109" s="280">
        <v>1.0760310431178219E-4</v>
      </c>
      <c r="D109" s="104">
        <v>0</v>
      </c>
      <c r="F109" s="231">
        <f t="shared" si="1"/>
        <v>1.0760310431178219E-4</v>
      </c>
      <c r="G109" s="66"/>
    </row>
    <row r="110" spans="1:7" x14ac:dyDescent="0.25">
      <c r="A110" s="66" t="s">
        <v>702</v>
      </c>
      <c r="B110" s="83" t="s">
        <v>2029</v>
      </c>
      <c r="C110" s="280">
        <v>0.10412035341887553</v>
      </c>
      <c r="D110" s="104">
        <v>0</v>
      </c>
      <c r="F110" s="231">
        <f t="shared" si="1"/>
        <v>0.10412035341887553</v>
      </c>
      <c r="G110" s="66"/>
    </row>
    <row r="111" spans="1:7" x14ac:dyDescent="0.25">
      <c r="A111" s="66" t="s">
        <v>703</v>
      </c>
      <c r="B111" s="83" t="s">
        <v>2030</v>
      </c>
      <c r="C111" s="280">
        <v>3.6225309931330773E-4</v>
      </c>
      <c r="D111" s="104">
        <v>0</v>
      </c>
      <c r="F111" s="231">
        <f t="shared" si="1"/>
        <v>3.6225309931330773E-4</v>
      </c>
      <c r="G111" s="66"/>
    </row>
    <row r="112" spans="1:7" x14ac:dyDescent="0.25">
      <c r="A112" s="66" t="s">
        <v>704</v>
      </c>
      <c r="B112" s="83" t="s">
        <v>2031</v>
      </c>
      <c r="C112" s="280">
        <v>7.6036721556656012E-4</v>
      </c>
      <c r="D112" s="104">
        <v>0</v>
      </c>
      <c r="F112" s="231">
        <f t="shared" si="1"/>
        <v>7.6036721556656012E-4</v>
      </c>
      <c r="G112" s="66"/>
    </row>
    <row r="113" spans="1:7" x14ac:dyDescent="0.25">
      <c r="A113" s="66" t="s">
        <v>705</v>
      </c>
      <c r="B113" s="83" t="s">
        <v>2032</v>
      </c>
      <c r="C113" s="280">
        <v>2.275416119119206E-4</v>
      </c>
      <c r="D113" s="104">
        <v>0</v>
      </c>
      <c r="F113" s="231">
        <f t="shared" si="1"/>
        <v>2.275416119119206E-4</v>
      </c>
      <c r="G113" s="66"/>
    </row>
    <row r="114" spans="1:7" x14ac:dyDescent="0.25">
      <c r="A114" s="66" t="s">
        <v>706</v>
      </c>
      <c r="B114" s="83" t="s">
        <v>2033</v>
      </c>
      <c r="C114" s="280">
        <v>8.420909596237619E-2</v>
      </c>
      <c r="D114" s="104">
        <v>0</v>
      </c>
      <c r="F114" s="231">
        <f t="shared" si="1"/>
        <v>8.420909596237619E-2</v>
      </c>
      <c r="G114" s="66"/>
    </row>
    <row r="115" spans="1:7" x14ac:dyDescent="0.25">
      <c r="A115" s="66" t="s">
        <v>707</v>
      </c>
      <c r="B115" s="83" t="s">
        <v>2034</v>
      </c>
      <c r="C115" s="280">
        <v>7.0045291242234358E-4</v>
      </c>
      <c r="D115" s="104">
        <v>0</v>
      </c>
      <c r="F115" s="231">
        <f t="shared" si="1"/>
        <v>7.0045291242234358E-4</v>
      </c>
      <c r="G115" s="66"/>
    </row>
    <row r="116" spans="1:7" x14ac:dyDescent="0.25">
      <c r="A116" s="66" t="s">
        <v>708</v>
      </c>
      <c r="B116" s="83" t="s">
        <v>2035</v>
      </c>
      <c r="C116" s="280">
        <v>4.9696190867644964E-3</v>
      </c>
      <c r="D116" s="104">
        <v>0</v>
      </c>
      <c r="F116" s="231">
        <f t="shared" si="1"/>
        <v>4.9696190867644964E-3</v>
      </c>
      <c r="G116" s="66"/>
    </row>
    <row r="117" spans="1:7" x14ac:dyDescent="0.25">
      <c r="A117" s="66" t="s">
        <v>709</v>
      </c>
      <c r="B117" s="83" t="s">
        <v>2036</v>
      </c>
      <c r="C117" s="280">
        <v>8.0056807160747622E-4</v>
      </c>
      <c r="D117" s="104">
        <v>0</v>
      </c>
      <c r="F117" s="231">
        <f t="shared" si="1"/>
        <v>8.0056807160747622E-4</v>
      </c>
      <c r="G117" s="66"/>
    </row>
    <row r="118" spans="1:7" x14ac:dyDescent="0.25">
      <c r="A118" s="66" t="s">
        <v>710</v>
      </c>
      <c r="B118" s="83" t="s">
        <v>2037</v>
      </c>
      <c r="C118" s="280">
        <v>0.14239923185757547</v>
      </c>
      <c r="D118" s="104">
        <v>0</v>
      </c>
      <c r="F118" s="231">
        <f t="shared" si="1"/>
        <v>0.14239923185757547</v>
      </c>
      <c r="G118" s="66"/>
    </row>
    <row r="119" spans="1:7" x14ac:dyDescent="0.25">
      <c r="A119" s="66" t="s">
        <v>711</v>
      </c>
      <c r="B119" s="83"/>
      <c r="C119" s="250"/>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230">
        <f>+('D.National Trasparency Template'!B173+'D.National Trasparency Template'!B174+'D.National Trasparency Template'!B175)/SUM('D.National Trasparency Template'!B172:B175)</f>
        <v>0.40517014134874918</v>
      </c>
      <c r="D131" s="66" t="s">
        <v>1428</v>
      </c>
      <c r="E131" s="64"/>
      <c r="F131" s="231">
        <f>+C131</f>
        <v>0.40517014134874918</v>
      </c>
    </row>
    <row r="132" spans="1:7" x14ac:dyDescent="0.25">
      <c r="A132" s="66" t="s">
        <v>725</v>
      </c>
      <c r="B132" s="66" t="s">
        <v>726</v>
      </c>
      <c r="C132" s="230">
        <f>+'D.National Trasparency Template'!B172/SUM('D.National Trasparency Template'!B172:B175)</f>
        <v>0.59482985865125082</v>
      </c>
      <c r="D132" s="66" t="s">
        <v>1428</v>
      </c>
      <c r="E132" s="64"/>
      <c r="F132" s="231">
        <f t="shared" ref="F132:F133" si="2">+C132</f>
        <v>0.59482985865125082</v>
      </c>
    </row>
    <row r="133" spans="1:7" x14ac:dyDescent="0.25">
      <c r="A133" s="66" t="s">
        <v>727</v>
      </c>
      <c r="B133" s="66" t="s">
        <v>159</v>
      </c>
      <c r="C133" s="230">
        <v>0</v>
      </c>
      <c r="D133" s="66" t="s">
        <v>1428</v>
      </c>
      <c r="E133" s="64"/>
      <c r="F133" s="231">
        <f t="shared" si="2"/>
        <v>0</v>
      </c>
    </row>
    <row r="134" spans="1:7" outlineLevel="1" x14ac:dyDescent="0.25">
      <c r="A134" s="66" t="s">
        <v>728</v>
      </c>
      <c r="E134" s="64"/>
    </row>
    <row r="135" spans="1:7" outlineLevel="1" x14ac:dyDescent="0.25">
      <c r="A135" s="66" t="s">
        <v>729</v>
      </c>
      <c r="E135" s="64"/>
    </row>
    <row r="136" spans="1:7" outlineLevel="1" x14ac:dyDescent="0.25">
      <c r="A136" s="66" t="s">
        <v>730</v>
      </c>
      <c r="E136" s="64"/>
    </row>
    <row r="137" spans="1:7" outlineLevel="1" x14ac:dyDescent="0.25">
      <c r="A137" s="66" t="s">
        <v>731</v>
      </c>
      <c r="E137" s="64"/>
    </row>
    <row r="138" spans="1:7" outlineLevel="1" x14ac:dyDescent="0.25">
      <c r="A138" s="66" t="s">
        <v>732</v>
      </c>
      <c r="E138" s="64"/>
    </row>
    <row r="139" spans="1:7" outlineLevel="1" x14ac:dyDescent="0.25">
      <c r="A139" s="66" t="s">
        <v>733</v>
      </c>
      <c r="E139" s="64"/>
    </row>
    <row r="140" spans="1:7" ht="15" customHeight="1" x14ac:dyDescent="0.25">
      <c r="A140" s="85"/>
      <c r="B140" s="86" t="s">
        <v>734</v>
      </c>
      <c r="C140" s="85" t="s">
        <v>595</v>
      </c>
      <c r="D140" s="85" t="s">
        <v>596</v>
      </c>
      <c r="E140" s="87"/>
      <c r="F140" s="88" t="s">
        <v>561</v>
      </c>
      <c r="G140" s="88"/>
    </row>
    <row r="141" spans="1:7" x14ac:dyDescent="0.25">
      <c r="A141" s="66" t="s">
        <v>735</v>
      </c>
      <c r="B141" s="66" t="s">
        <v>736</v>
      </c>
      <c r="C141" s="230">
        <v>0</v>
      </c>
      <c r="D141" s="66" t="s">
        <v>1428</v>
      </c>
      <c r="E141" s="64"/>
      <c r="F141" s="230">
        <f>+C141</f>
        <v>0</v>
      </c>
    </row>
    <row r="142" spans="1:7" x14ac:dyDescent="0.25">
      <c r="A142" s="66" t="s">
        <v>737</v>
      </c>
      <c r="B142" s="66" t="s">
        <v>738</v>
      </c>
      <c r="C142" s="230">
        <v>1</v>
      </c>
      <c r="D142" s="66" t="s">
        <v>1428</v>
      </c>
      <c r="E142" s="64"/>
      <c r="F142" s="230">
        <f t="shared" ref="F142:F143" si="3">+C142</f>
        <v>1</v>
      </c>
    </row>
    <row r="143" spans="1:7" x14ac:dyDescent="0.25">
      <c r="A143" s="66" t="s">
        <v>739</v>
      </c>
      <c r="B143" s="66" t="s">
        <v>159</v>
      </c>
      <c r="C143" s="230">
        <v>0</v>
      </c>
      <c r="D143" s="66" t="s">
        <v>1428</v>
      </c>
      <c r="E143" s="64"/>
      <c r="F143" s="230">
        <f t="shared" si="3"/>
        <v>0</v>
      </c>
    </row>
    <row r="144" spans="1:7" outlineLevel="1" x14ac:dyDescent="0.25">
      <c r="A144" s="66" t="s">
        <v>740</v>
      </c>
      <c r="C144" s="230"/>
      <c r="E144" s="64"/>
      <c r="F144" s="230"/>
    </row>
    <row r="145" spans="1:7" outlineLevel="1" x14ac:dyDescent="0.25">
      <c r="A145" s="66" t="s">
        <v>741</v>
      </c>
      <c r="E145" s="64"/>
    </row>
    <row r="146" spans="1:7" outlineLevel="1" x14ac:dyDescent="0.25">
      <c r="A146" s="66" t="s">
        <v>742</v>
      </c>
      <c r="E146" s="64"/>
    </row>
    <row r="147" spans="1:7" outlineLevel="1" x14ac:dyDescent="0.25">
      <c r="A147" s="66" t="s">
        <v>743</v>
      </c>
      <c r="E147" s="64"/>
    </row>
    <row r="148" spans="1:7" outlineLevel="1" x14ac:dyDescent="0.25">
      <c r="A148" s="66" t="s">
        <v>744</v>
      </c>
      <c r="E148" s="64"/>
    </row>
    <row r="149" spans="1:7" outlineLevel="1" x14ac:dyDescent="0.25">
      <c r="A149" s="66" t="s">
        <v>745</v>
      </c>
      <c r="E149" s="64"/>
    </row>
    <row r="150" spans="1:7" ht="15" customHeight="1" x14ac:dyDescent="0.25">
      <c r="A150" s="85"/>
      <c r="B150" s="86" t="s">
        <v>746</v>
      </c>
      <c r="C150" s="85" t="s">
        <v>595</v>
      </c>
      <c r="D150" s="85" t="s">
        <v>596</v>
      </c>
      <c r="E150" s="87"/>
      <c r="F150" s="88" t="s">
        <v>561</v>
      </c>
      <c r="G150" s="88"/>
    </row>
    <row r="151" spans="1:7" x14ac:dyDescent="0.25">
      <c r="A151" s="66" t="s">
        <v>747</v>
      </c>
      <c r="B151" s="62" t="s">
        <v>748</v>
      </c>
      <c r="C151" s="230">
        <f>+'D.National Trasparency Template'!B166/SUM('D.National Trasparency Template'!$B$166:B170)</f>
        <v>1.2395174972146542E-2</v>
      </c>
      <c r="D151" s="66" t="s">
        <v>1428</v>
      </c>
      <c r="E151" s="64"/>
      <c r="F151" s="230">
        <f t="shared" ref="F151:F155" si="4">+C151</f>
        <v>1.2395174972146542E-2</v>
      </c>
    </row>
    <row r="152" spans="1:7" x14ac:dyDescent="0.25">
      <c r="A152" s="66" t="s">
        <v>749</v>
      </c>
      <c r="B152" s="62" t="s">
        <v>750</v>
      </c>
      <c r="C152" s="230">
        <f>+'D.National Trasparency Template'!B167/SUM('D.National Trasparency Template'!$B$166:B170)</f>
        <v>0.18256307952607459</v>
      </c>
      <c r="D152" s="66" t="s">
        <v>1428</v>
      </c>
      <c r="E152" s="64"/>
      <c r="F152" s="230">
        <f t="shared" si="4"/>
        <v>0.18256307952607459</v>
      </c>
    </row>
    <row r="153" spans="1:7" x14ac:dyDescent="0.25">
      <c r="A153" s="66" t="s">
        <v>751</v>
      </c>
      <c r="B153" s="62" t="s">
        <v>752</v>
      </c>
      <c r="C153" s="230">
        <f>+'D.National Trasparency Template'!B168/SUM('D.National Trasparency Template'!$B$166:B170)</f>
        <v>0.19324295329199997</v>
      </c>
      <c r="D153" s="66" t="s">
        <v>1428</v>
      </c>
      <c r="F153" s="230">
        <f t="shared" si="4"/>
        <v>0.19324295329199997</v>
      </c>
    </row>
    <row r="154" spans="1:7" x14ac:dyDescent="0.25">
      <c r="A154" s="66" t="s">
        <v>753</v>
      </c>
      <c r="B154" s="62" t="s">
        <v>754</v>
      </c>
      <c r="C154" s="230">
        <f>+'D.National Trasparency Template'!B169/SUM('D.National Trasparency Template'!$B$166:B170)</f>
        <v>0.22730657322773076</v>
      </c>
      <c r="D154" s="66" t="s">
        <v>1428</v>
      </c>
      <c r="F154" s="230">
        <f t="shared" si="4"/>
        <v>0.22730657322773076</v>
      </c>
    </row>
    <row r="155" spans="1:7" x14ac:dyDescent="0.25">
      <c r="A155" s="66" t="s">
        <v>755</v>
      </c>
      <c r="B155" s="62" t="s">
        <v>756</v>
      </c>
      <c r="C155" s="230">
        <f>+'D.National Trasparency Template'!B170/SUM('D.National Trasparency Template'!$B$166:B170)</f>
        <v>0.384492218982048</v>
      </c>
      <c r="D155" s="66" t="s">
        <v>1428</v>
      </c>
      <c r="F155" s="230">
        <f t="shared" si="4"/>
        <v>0.384492218982048</v>
      </c>
    </row>
    <row r="156" spans="1:7" outlineLevel="1" x14ac:dyDescent="0.25">
      <c r="A156" s="66" t="s">
        <v>757</v>
      </c>
      <c r="B156" s="81"/>
    </row>
    <row r="157" spans="1:7" outlineLevel="1" x14ac:dyDescent="0.25">
      <c r="A157" s="66" t="s">
        <v>758</v>
      </c>
      <c r="B157" s="81"/>
    </row>
    <row r="158" spans="1:7" outlineLevel="1" x14ac:dyDescent="0.25">
      <c r="A158" s="66" t="s">
        <v>759</v>
      </c>
      <c r="B158" s="62"/>
    </row>
    <row r="159" spans="1:7" outlineLevel="1" x14ac:dyDescent="0.25">
      <c r="A159" s="66" t="s">
        <v>760</v>
      </c>
      <c r="B159" s="62"/>
    </row>
    <row r="160" spans="1:7" ht="15" customHeight="1" x14ac:dyDescent="0.25">
      <c r="A160" s="85"/>
      <c r="B160" s="86" t="s">
        <v>761</v>
      </c>
      <c r="C160" s="85" t="s">
        <v>595</v>
      </c>
      <c r="D160" s="85" t="s">
        <v>596</v>
      </c>
      <c r="E160" s="87"/>
      <c r="F160" s="88" t="s">
        <v>561</v>
      </c>
      <c r="G160" s="88"/>
    </row>
    <row r="161" spans="1:7" x14ac:dyDescent="0.25">
      <c r="A161" s="66" t="s">
        <v>762</v>
      </c>
      <c r="B161" s="66" t="s">
        <v>763</v>
      </c>
      <c r="C161" s="230">
        <f>+('D.National Trasparency Template'!B178+'D.National Trasparency Template'!B179)/SUM('D.National Trasparency Template'!B177:B179)</f>
        <v>3.3826930408838225E-2</v>
      </c>
      <c r="D161" s="66" t="s">
        <v>1428</v>
      </c>
      <c r="E161" s="64"/>
      <c r="F161" s="231">
        <f>+C161</f>
        <v>3.3826930408838225E-2</v>
      </c>
    </row>
    <row r="162" spans="1:7" outlineLevel="1" x14ac:dyDescent="0.25">
      <c r="A162" s="66" t="s">
        <v>764</v>
      </c>
      <c r="B162" s="148"/>
      <c r="E162" s="64"/>
    </row>
    <row r="163" spans="1:7" outlineLevel="1" x14ac:dyDescent="0.25">
      <c r="A163" s="66" t="s">
        <v>765</v>
      </c>
      <c r="B163" s="148"/>
      <c r="E163" s="64"/>
    </row>
    <row r="164" spans="1:7" outlineLevel="1" x14ac:dyDescent="0.25">
      <c r="A164" s="66" t="s">
        <v>766</v>
      </c>
      <c r="B164" s="148"/>
      <c r="E164" s="64"/>
    </row>
    <row r="165" spans="1:7" outlineLevel="1" x14ac:dyDescent="0.25">
      <c r="A165" s="66" t="s">
        <v>767</v>
      </c>
      <c r="B165" s="148"/>
      <c r="E165" s="64"/>
    </row>
    <row r="166" spans="1:7" ht="18.75" x14ac:dyDescent="0.25">
      <c r="A166" s="120"/>
      <c r="B166" s="121" t="s">
        <v>558</v>
      </c>
      <c r="C166" s="120"/>
      <c r="D166" s="120"/>
      <c r="E166" s="120"/>
      <c r="F166" s="122"/>
      <c r="G166" s="122"/>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226">
        <v>85996.707423075335</v>
      </c>
      <c r="D168" s="80"/>
      <c r="E168" s="80"/>
      <c r="F168" s="100"/>
      <c r="G168" s="100"/>
    </row>
    <row r="169" spans="1:7" x14ac:dyDescent="0.25">
      <c r="A169" s="80"/>
      <c r="B169" s="123"/>
      <c r="C169" s="80"/>
      <c r="D169" s="80"/>
      <c r="E169" s="80"/>
      <c r="F169" s="100"/>
      <c r="G169" s="100"/>
    </row>
    <row r="170" spans="1:7" x14ac:dyDescent="0.25">
      <c r="B170" s="83" t="s">
        <v>774</v>
      </c>
      <c r="C170" s="80"/>
      <c r="D170" s="80"/>
      <c r="E170" s="80"/>
      <c r="F170" s="100"/>
      <c r="G170" s="100"/>
    </row>
    <row r="171" spans="1:7" x14ac:dyDescent="0.25">
      <c r="A171" s="66" t="s">
        <v>775</v>
      </c>
      <c r="B171" s="83" t="s">
        <v>1887</v>
      </c>
      <c r="C171" s="226">
        <v>8.2220373900000041</v>
      </c>
      <c r="D171" s="229">
        <v>1459</v>
      </c>
      <c r="E171" s="80"/>
      <c r="F171" s="93">
        <f t="shared" ref="F171:F194" si="5">IF($C$195=0,"",IF(C171="[for completion]","",C171/$C$195))</f>
        <v>1.317451135928818E-3</v>
      </c>
      <c r="G171" s="93">
        <f t="shared" ref="G171:G194" si="6">IF($D$195=0,"",IF(D171="[for completion]","",D171/$D$195))</f>
        <v>2.0104449435725015E-2</v>
      </c>
    </row>
    <row r="172" spans="1:7" x14ac:dyDescent="0.25">
      <c r="A172" s="66" t="s">
        <v>776</v>
      </c>
      <c r="B172" s="83" t="s">
        <v>1888</v>
      </c>
      <c r="C172" s="226">
        <v>77.689460860000167</v>
      </c>
      <c r="D172" s="229">
        <v>4260</v>
      </c>
      <c r="E172" s="80"/>
      <c r="F172" s="93">
        <f t="shared" si="5"/>
        <v>1.2448504379728272E-2</v>
      </c>
      <c r="G172" s="93">
        <f t="shared" si="6"/>
        <v>5.8701134061815326E-2</v>
      </c>
    </row>
    <row r="173" spans="1:7" x14ac:dyDescent="0.25">
      <c r="A173" s="66" t="s">
        <v>777</v>
      </c>
      <c r="B173" s="83" t="s">
        <v>1889</v>
      </c>
      <c r="C173" s="226">
        <v>487.9880244000002</v>
      </c>
      <c r="D173" s="229">
        <v>12654</v>
      </c>
      <c r="E173" s="80"/>
      <c r="F173" s="93">
        <f t="shared" si="5"/>
        <v>7.8192344132047259E-2</v>
      </c>
      <c r="G173" s="93">
        <f t="shared" si="6"/>
        <v>0.17436717145967398</v>
      </c>
    </row>
    <row r="174" spans="1:7" x14ac:dyDescent="0.25">
      <c r="A174" s="66" t="s">
        <v>778</v>
      </c>
      <c r="B174" s="83" t="s">
        <v>1890</v>
      </c>
      <c r="C174" s="226">
        <v>966.02931974999876</v>
      </c>
      <c r="D174" s="229">
        <v>15406</v>
      </c>
      <c r="E174" s="80"/>
      <c r="F174" s="93">
        <f t="shared" si="5"/>
        <v>0.15479088263367513</v>
      </c>
      <c r="G174" s="93">
        <f t="shared" si="6"/>
        <v>0.21228865524796406</v>
      </c>
    </row>
    <row r="175" spans="1:7" x14ac:dyDescent="0.25">
      <c r="A175" s="66" t="s">
        <v>779</v>
      </c>
      <c r="B175" s="83" t="s">
        <v>1891</v>
      </c>
      <c r="C175" s="226">
        <v>1349.1845230800006</v>
      </c>
      <c r="D175" s="229">
        <v>15440</v>
      </c>
      <c r="E175" s="80"/>
      <c r="F175" s="93">
        <f t="shared" si="5"/>
        <v>0.21618542925518447</v>
      </c>
      <c r="G175" s="93">
        <f t="shared" si="6"/>
        <v>0.21275716195174382</v>
      </c>
    </row>
    <row r="176" spans="1:7" x14ac:dyDescent="0.25">
      <c r="A176" s="66" t="s">
        <v>780</v>
      </c>
      <c r="B176" s="83" t="s">
        <v>1892</v>
      </c>
      <c r="C176" s="226">
        <v>2023.6143105399919</v>
      </c>
      <c r="D176" s="229">
        <v>16813</v>
      </c>
      <c r="E176" s="80"/>
      <c r="F176" s="93">
        <f t="shared" si="5"/>
        <v>0.32425210998739123</v>
      </c>
      <c r="G176" s="93">
        <f t="shared" si="6"/>
        <v>0.23167656501908476</v>
      </c>
    </row>
    <row r="177" spans="1:7" x14ac:dyDescent="0.25">
      <c r="A177" s="66" t="s">
        <v>781</v>
      </c>
      <c r="B177" s="83" t="s">
        <v>1893</v>
      </c>
      <c r="C177" s="226">
        <v>754.88927351999905</v>
      </c>
      <c r="D177" s="229">
        <v>4456</v>
      </c>
      <c r="E177" s="80"/>
      <c r="F177" s="93">
        <f t="shared" si="5"/>
        <v>0.12095903773303109</v>
      </c>
      <c r="G177" s="93">
        <f t="shared" si="6"/>
        <v>6.1401937413016215E-2</v>
      </c>
    </row>
    <row r="178" spans="1:7" x14ac:dyDescent="0.25">
      <c r="A178" s="66" t="s">
        <v>782</v>
      </c>
      <c r="B178" s="83" t="s">
        <v>1894</v>
      </c>
      <c r="C178" s="226">
        <v>385.68333834000038</v>
      </c>
      <c r="D178" s="229">
        <v>1652</v>
      </c>
      <c r="E178" s="80"/>
      <c r="F178" s="93">
        <f t="shared" si="5"/>
        <v>6.1799640174690557E-2</v>
      </c>
      <c r="G178" s="93">
        <f t="shared" si="6"/>
        <v>2.2763913960121812E-2</v>
      </c>
    </row>
    <row r="179" spans="1:7" x14ac:dyDescent="0.25">
      <c r="A179" s="66" t="s">
        <v>783</v>
      </c>
      <c r="B179" s="83" t="s">
        <v>1895</v>
      </c>
      <c r="C179" s="226">
        <v>187.56676651999999</v>
      </c>
      <c r="D179" s="229">
        <v>431</v>
      </c>
      <c r="E179" s="80"/>
      <c r="F179" s="93">
        <f t="shared" si="5"/>
        <v>3.0054600568323278E-2</v>
      </c>
      <c r="G179" s="93">
        <f t="shared" si="6"/>
        <v>5.9390114508550244E-3</v>
      </c>
    </row>
    <row r="180" spans="1:7" hidden="1" outlineLevel="1" x14ac:dyDescent="0.25">
      <c r="A180" s="66" t="s">
        <v>784</v>
      </c>
      <c r="B180" s="83" t="s">
        <v>691</v>
      </c>
      <c r="C180" s="226" t="s">
        <v>95</v>
      </c>
      <c r="D180" s="229" t="s">
        <v>95</v>
      </c>
      <c r="E180" s="83"/>
      <c r="F180" s="93" t="str">
        <f t="shared" si="5"/>
        <v/>
      </c>
      <c r="G180" s="93" t="str">
        <f t="shared" si="6"/>
        <v/>
      </c>
    </row>
    <row r="181" spans="1:7" hidden="1" outlineLevel="1" x14ac:dyDescent="0.25">
      <c r="A181" s="66" t="s">
        <v>785</v>
      </c>
      <c r="B181" s="83" t="s">
        <v>691</v>
      </c>
      <c r="C181" s="226" t="s">
        <v>95</v>
      </c>
      <c r="D181" s="229" t="s">
        <v>95</v>
      </c>
      <c r="E181" s="83"/>
      <c r="F181" s="93" t="str">
        <f t="shared" si="5"/>
        <v/>
      </c>
      <c r="G181" s="93" t="str">
        <f t="shared" si="6"/>
        <v/>
      </c>
    </row>
    <row r="182" spans="1:7" hidden="1" outlineLevel="1" x14ac:dyDescent="0.25">
      <c r="A182" s="66" t="s">
        <v>786</v>
      </c>
      <c r="B182" s="83" t="s">
        <v>691</v>
      </c>
      <c r="C182" s="226" t="s">
        <v>95</v>
      </c>
      <c r="D182" s="229" t="s">
        <v>95</v>
      </c>
      <c r="E182" s="83"/>
      <c r="F182" s="93" t="str">
        <f t="shared" si="5"/>
        <v/>
      </c>
      <c r="G182" s="93" t="str">
        <f t="shared" si="6"/>
        <v/>
      </c>
    </row>
    <row r="183" spans="1:7" hidden="1" outlineLevel="1" x14ac:dyDescent="0.25">
      <c r="A183" s="66" t="s">
        <v>787</v>
      </c>
      <c r="B183" s="83" t="s">
        <v>691</v>
      </c>
      <c r="C183" s="226" t="s">
        <v>95</v>
      </c>
      <c r="D183" s="229" t="s">
        <v>95</v>
      </c>
      <c r="E183" s="83"/>
      <c r="F183" s="93" t="str">
        <f t="shared" si="5"/>
        <v/>
      </c>
      <c r="G183" s="93" t="str">
        <f t="shared" si="6"/>
        <v/>
      </c>
    </row>
    <row r="184" spans="1:7" hidden="1" outlineLevel="1" x14ac:dyDescent="0.25">
      <c r="A184" s="66" t="s">
        <v>788</v>
      </c>
      <c r="B184" s="83" t="s">
        <v>691</v>
      </c>
      <c r="C184" s="226" t="s">
        <v>95</v>
      </c>
      <c r="D184" s="229" t="s">
        <v>95</v>
      </c>
      <c r="E184" s="83"/>
      <c r="F184" s="93" t="str">
        <f t="shared" si="5"/>
        <v/>
      </c>
      <c r="G184" s="93" t="str">
        <f t="shared" si="6"/>
        <v/>
      </c>
    </row>
    <row r="185" spans="1:7" hidden="1" outlineLevel="1" x14ac:dyDescent="0.25">
      <c r="A185" s="66" t="s">
        <v>789</v>
      </c>
      <c r="B185" s="83" t="s">
        <v>691</v>
      </c>
      <c r="C185" s="226" t="s">
        <v>95</v>
      </c>
      <c r="D185" s="229" t="s">
        <v>95</v>
      </c>
      <c r="E185" s="83"/>
      <c r="F185" s="93" t="str">
        <f t="shared" si="5"/>
        <v/>
      </c>
      <c r="G185" s="93" t="str">
        <f t="shared" si="6"/>
        <v/>
      </c>
    </row>
    <row r="186" spans="1:7" hidden="1" outlineLevel="1" x14ac:dyDescent="0.25">
      <c r="A186" s="66" t="s">
        <v>790</v>
      </c>
      <c r="B186" s="83" t="s">
        <v>691</v>
      </c>
      <c r="C186" s="226" t="s">
        <v>95</v>
      </c>
      <c r="D186" s="229" t="s">
        <v>95</v>
      </c>
      <c r="F186" s="93" t="str">
        <f t="shared" si="5"/>
        <v/>
      </c>
      <c r="G186" s="93" t="str">
        <f t="shared" si="6"/>
        <v/>
      </c>
    </row>
    <row r="187" spans="1:7" hidden="1" outlineLevel="1" x14ac:dyDescent="0.25">
      <c r="A187" s="66" t="s">
        <v>791</v>
      </c>
      <c r="B187" s="83" t="s">
        <v>691</v>
      </c>
      <c r="C187" s="226" t="s">
        <v>95</v>
      </c>
      <c r="D187" s="229" t="s">
        <v>95</v>
      </c>
      <c r="E187" s="104"/>
      <c r="F187" s="93" t="str">
        <f t="shared" si="5"/>
        <v/>
      </c>
      <c r="G187" s="93" t="str">
        <f t="shared" si="6"/>
        <v/>
      </c>
    </row>
    <row r="188" spans="1:7" hidden="1" outlineLevel="1" x14ac:dyDescent="0.25">
      <c r="A188" s="66" t="s">
        <v>792</v>
      </c>
      <c r="B188" s="83" t="s">
        <v>691</v>
      </c>
      <c r="C188" s="226" t="s">
        <v>95</v>
      </c>
      <c r="D188" s="229" t="s">
        <v>95</v>
      </c>
      <c r="E188" s="104"/>
      <c r="F188" s="93" t="str">
        <f t="shared" si="5"/>
        <v/>
      </c>
      <c r="G188" s="93" t="str">
        <f t="shared" si="6"/>
        <v/>
      </c>
    </row>
    <row r="189" spans="1:7" hidden="1" outlineLevel="1" x14ac:dyDescent="0.25">
      <c r="A189" s="66" t="s">
        <v>793</v>
      </c>
      <c r="B189" s="83" t="s">
        <v>691</v>
      </c>
      <c r="C189" s="226" t="s">
        <v>95</v>
      </c>
      <c r="D189" s="229" t="s">
        <v>95</v>
      </c>
      <c r="E189" s="104"/>
      <c r="F189" s="93" t="str">
        <f t="shared" si="5"/>
        <v/>
      </c>
      <c r="G189" s="93" t="str">
        <f t="shared" si="6"/>
        <v/>
      </c>
    </row>
    <row r="190" spans="1:7" hidden="1" outlineLevel="1" x14ac:dyDescent="0.25">
      <c r="A190" s="66" t="s">
        <v>794</v>
      </c>
      <c r="B190" s="83" t="s">
        <v>691</v>
      </c>
      <c r="C190" s="226" t="s">
        <v>95</v>
      </c>
      <c r="D190" s="229" t="s">
        <v>95</v>
      </c>
      <c r="E190" s="104"/>
      <c r="F190" s="93" t="str">
        <f t="shared" si="5"/>
        <v/>
      </c>
      <c r="G190" s="93" t="str">
        <f t="shared" si="6"/>
        <v/>
      </c>
    </row>
    <row r="191" spans="1:7" hidden="1" outlineLevel="1" x14ac:dyDescent="0.25">
      <c r="A191" s="66" t="s">
        <v>795</v>
      </c>
      <c r="B191" s="83" t="s">
        <v>691</v>
      </c>
      <c r="C191" s="226" t="s">
        <v>95</v>
      </c>
      <c r="D191" s="229" t="s">
        <v>95</v>
      </c>
      <c r="E191" s="104"/>
      <c r="F191" s="93" t="str">
        <f t="shared" si="5"/>
        <v/>
      </c>
      <c r="G191" s="93" t="str">
        <f t="shared" si="6"/>
        <v/>
      </c>
    </row>
    <row r="192" spans="1:7" hidden="1" outlineLevel="1" x14ac:dyDescent="0.25">
      <c r="A192" s="66" t="s">
        <v>796</v>
      </c>
      <c r="B192" s="83" t="s">
        <v>691</v>
      </c>
      <c r="C192" s="226" t="s">
        <v>95</v>
      </c>
      <c r="D192" s="229" t="s">
        <v>95</v>
      </c>
      <c r="E192" s="104"/>
      <c r="F192" s="93" t="str">
        <f t="shared" si="5"/>
        <v/>
      </c>
      <c r="G192" s="93" t="str">
        <f t="shared" si="6"/>
        <v/>
      </c>
    </row>
    <row r="193" spans="1:7" hidden="1" outlineLevel="1" x14ac:dyDescent="0.25">
      <c r="A193" s="66" t="s">
        <v>797</v>
      </c>
      <c r="B193" s="83" t="s">
        <v>691</v>
      </c>
      <c r="C193" s="226" t="s">
        <v>95</v>
      </c>
      <c r="D193" s="229" t="s">
        <v>95</v>
      </c>
      <c r="E193" s="104"/>
      <c r="F193" s="93" t="str">
        <f t="shared" si="5"/>
        <v/>
      </c>
      <c r="G193" s="93" t="str">
        <f t="shared" si="6"/>
        <v/>
      </c>
    </row>
    <row r="194" spans="1:7" hidden="1" outlineLevel="1" x14ac:dyDescent="0.25">
      <c r="A194" s="66" t="s">
        <v>798</v>
      </c>
      <c r="B194" s="83" t="s">
        <v>691</v>
      </c>
      <c r="C194" s="226" t="s">
        <v>95</v>
      </c>
      <c r="D194" s="229" t="s">
        <v>95</v>
      </c>
      <c r="E194" s="104"/>
      <c r="F194" s="93" t="str">
        <f t="shared" si="5"/>
        <v/>
      </c>
      <c r="G194" s="93" t="str">
        <f t="shared" si="6"/>
        <v/>
      </c>
    </row>
    <row r="195" spans="1:7" collapsed="1" x14ac:dyDescent="0.25">
      <c r="A195" s="66" t="s">
        <v>799</v>
      </c>
      <c r="B195" s="94" t="s">
        <v>161</v>
      </c>
      <c r="C195" s="226">
        <f>SUM(C171:C194)</f>
        <v>6240.8670543999906</v>
      </c>
      <c r="D195" s="229">
        <f>SUM(D171:D194)</f>
        <v>72571</v>
      </c>
      <c r="E195" s="104"/>
      <c r="F195" s="95">
        <f>SUM(F171:F194)</f>
        <v>1</v>
      </c>
      <c r="G195" s="95">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4">
        <f>+'D.National Trasparency Template'!B80</f>
        <v>0.54023591843030594</v>
      </c>
      <c r="G197" s="66"/>
    </row>
    <row r="198" spans="1:7" x14ac:dyDescent="0.25">
      <c r="G198" s="66"/>
    </row>
    <row r="199" spans="1:7" x14ac:dyDescent="0.25">
      <c r="B199" s="83" t="s">
        <v>803</v>
      </c>
      <c r="G199" s="66"/>
    </row>
    <row r="200" spans="1:7" x14ac:dyDescent="0.25">
      <c r="A200" s="66" t="s">
        <v>804</v>
      </c>
      <c r="B200" s="66" t="s">
        <v>805</v>
      </c>
      <c r="C200" s="226">
        <v>1503.4769794600047</v>
      </c>
      <c r="D200" s="229">
        <v>27070</v>
      </c>
      <c r="F200" s="93">
        <f t="shared" ref="F200:F214" si="7">IF($C$208=0,"",IF(C200="[for completion]","",C200/$C$208))</f>
        <v>0.2409083491692085</v>
      </c>
      <c r="G200" s="93">
        <f t="shared" ref="G200:G214" si="8">IF($D$208=0,"",IF(D200="[for completion]","",D200/$D$208))</f>
        <v>0.37301401386228661</v>
      </c>
    </row>
    <row r="201" spans="1:7" x14ac:dyDescent="0.25">
      <c r="A201" s="66" t="s">
        <v>806</v>
      </c>
      <c r="B201" s="66" t="s">
        <v>807</v>
      </c>
      <c r="C201" s="226">
        <v>886.56359611999869</v>
      </c>
      <c r="D201" s="229">
        <v>9690</v>
      </c>
      <c r="F201" s="93">
        <f t="shared" si="7"/>
        <v>0.14205776030671005</v>
      </c>
      <c r="G201" s="93">
        <f t="shared" si="8"/>
        <v>0.13352441057722783</v>
      </c>
    </row>
    <row r="202" spans="1:7" x14ac:dyDescent="0.25">
      <c r="A202" s="66" t="s">
        <v>808</v>
      </c>
      <c r="B202" s="66" t="s">
        <v>809</v>
      </c>
      <c r="C202" s="226">
        <v>1038.6961153900011</v>
      </c>
      <c r="D202" s="229">
        <v>10459</v>
      </c>
      <c r="F202" s="93">
        <f t="shared" si="7"/>
        <v>0.16643458454345525</v>
      </c>
      <c r="G202" s="93">
        <f t="shared" si="8"/>
        <v>0.14412092984801092</v>
      </c>
    </row>
    <row r="203" spans="1:7" x14ac:dyDescent="0.25">
      <c r="A203" s="66" t="s">
        <v>810</v>
      </c>
      <c r="B203" s="66" t="s">
        <v>811</v>
      </c>
      <c r="C203" s="226">
        <v>1494.687393679998</v>
      </c>
      <c r="D203" s="229">
        <v>13995</v>
      </c>
      <c r="F203" s="93">
        <f t="shared" si="7"/>
        <v>0.23949995740194441</v>
      </c>
      <c r="G203" s="93">
        <f t="shared" si="8"/>
        <v>0.19284562704110458</v>
      </c>
    </row>
    <row r="204" spans="1:7" x14ac:dyDescent="0.25">
      <c r="A204" s="66" t="s">
        <v>812</v>
      </c>
      <c r="B204" s="66" t="s">
        <v>813</v>
      </c>
      <c r="C204" s="226">
        <v>1269.1359932999958</v>
      </c>
      <c r="D204" s="229">
        <v>11092</v>
      </c>
      <c r="F204" s="93">
        <f t="shared" si="7"/>
        <v>0.20335892148274762</v>
      </c>
      <c r="G204" s="93">
        <f t="shared" si="8"/>
        <v>0.15284342230367501</v>
      </c>
    </row>
    <row r="205" spans="1:7" x14ac:dyDescent="0.25">
      <c r="A205" s="66" t="s">
        <v>814</v>
      </c>
      <c r="B205" s="66" t="s">
        <v>815</v>
      </c>
      <c r="C205" s="226">
        <v>14.19826033</v>
      </c>
      <c r="D205" s="229">
        <v>105</v>
      </c>
      <c r="F205" s="93">
        <f t="shared" si="7"/>
        <v>2.2750461123810994E-3</v>
      </c>
      <c r="G205" s="93">
        <f t="shared" si="8"/>
        <v>1.4468589381433355E-3</v>
      </c>
    </row>
    <row r="206" spans="1:7" x14ac:dyDescent="0.25">
      <c r="A206" s="66" t="s">
        <v>816</v>
      </c>
      <c r="B206" s="66" t="s">
        <v>817</v>
      </c>
      <c r="C206" s="226">
        <v>5.5123632100000002</v>
      </c>
      <c r="D206" s="229">
        <v>33</v>
      </c>
      <c r="F206" s="93">
        <f t="shared" si="7"/>
        <v>8.8326880895718139E-4</v>
      </c>
      <c r="G206" s="93">
        <f t="shared" si="8"/>
        <v>4.547270948450483E-4</v>
      </c>
    </row>
    <row r="207" spans="1:7" x14ac:dyDescent="0.25">
      <c r="A207" s="66" t="s">
        <v>818</v>
      </c>
      <c r="B207" s="66" t="s">
        <v>819</v>
      </c>
      <c r="C207" s="226">
        <v>28.596352910000004</v>
      </c>
      <c r="D207" s="229">
        <v>127</v>
      </c>
      <c r="F207" s="93">
        <f t="shared" si="7"/>
        <v>4.5821121745957902E-3</v>
      </c>
      <c r="G207" s="93">
        <f t="shared" si="8"/>
        <v>1.7500103347067009E-3</v>
      </c>
    </row>
    <row r="208" spans="1:7" x14ac:dyDescent="0.25">
      <c r="A208" s="66" t="s">
        <v>820</v>
      </c>
      <c r="B208" s="94" t="s">
        <v>161</v>
      </c>
      <c r="C208" s="226">
        <f>SUM(C200:C207)</f>
        <v>6240.8670543999988</v>
      </c>
      <c r="D208" s="229">
        <f>SUM(D200:D207)</f>
        <v>72571</v>
      </c>
      <c r="F208" s="104">
        <f>SUM(F200:F207)</f>
        <v>0.99999999999999989</v>
      </c>
      <c r="G208" s="104">
        <f>SUM(G200:G207)</f>
        <v>1</v>
      </c>
    </row>
    <row r="209" spans="1:7" hidden="1" outlineLevel="1" x14ac:dyDescent="0.25">
      <c r="A209" s="66" t="s">
        <v>821</v>
      </c>
      <c r="B209" s="96" t="s">
        <v>822</v>
      </c>
      <c r="F209" s="93">
        <f t="shared" si="7"/>
        <v>0</v>
      </c>
      <c r="G209" s="93">
        <f t="shared" si="8"/>
        <v>0</v>
      </c>
    </row>
    <row r="210" spans="1:7" hidden="1" outlineLevel="1" x14ac:dyDescent="0.25">
      <c r="A210" s="66" t="s">
        <v>823</v>
      </c>
      <c r="B210" s="96" t="s">
        <v>824</v>
      </c>
      <c r="F210" s="93">
        <f t="shared" si="7"/>
        <v>0</v>
      </c>
      <c r="G210" s="93">
        <f t="shared" si="8"/>
        <v>0</v>
      </c>
    </row>
    <row r="211" spans="1:7" hidden="1" outlineLevel="1" x14ac:dyDescent="0.25">
      <c r="A211" s="66" t="s">
        <v>825</v>
      </c>
      <c r="B211" s="96" t="s">
        <v>826</v>
      </c>
      <c r="F211" s="93">
        <f t="shared" si="7"/>
        <v>0</v>
      </c>
      <c r="G211" s="93">
        <f t="shared" si="8"/>
        <v>0</v>
      </c>
    </row>
    <row r="212" spans="1:7" hidden="1" outlineLevel="1" x14ac:dyDescent="0.25">
      <c r="A212" s="66" t="s">
        <v>827</v>
      </c>
      <c r="B212" s="96" t="s">
        <v>828</v>
      </c>
      <c r="F212" s="93">
        <f t="shared" si="7"/>
        <v>0</v>
      </c>
      <c r="G212" s="93">
        <f t="shared" si="8"/>
        <v>0</v>
      </c>
    </row>
    <row r="213" spans="1:7" hidden="1" outlineLevel="1" x14ac:dyDescent="0.25">
      <c r="A213" s="66" t="s">
        <v>829</v>
      </c>
      <c r="B213" s="96" t="s">
        <v>830</v>
      </c>
      <c r="F213" s="93">
        <f t="shared" si="7"/>
        <v>0</v>
      </c>
      <c r="G213" s="93">
        <f t="shared" si="8"/>
        <v>0</v>
      </c>
    </row>
    <row r="214" spans="1:7" hidden="1" outlineLevel="1" x14ac:dyDescent="0.25">
      <c r="A214" s="66" t="s">
        <v>831</v>
      </c>
      <c r="B214" s="96" t="s">
        <v>832</v>
      </c>
      <c r="F214" s="93">
        <f t="shared" si="7"/>
        <v>0</v>
      </c>
      <c r="G214" s="93">
        <f t="shared" si="8"/>
        <v>0</v>
      </c>
    </row>
    <row r="215" spans="1:7" hidden="1" outlineLevel="1" x14ac:dyDescent="0.25">
      <c r="A215" s="66" t="s">
        <v>833</v>
      </c>
      <c r="B215" s="96"/>
      <c r="F215" s="93"/>
      <c r="G215" s="93"/>
    </row>
    <row r="216" spans="1:7" hidden="1" outlineLevel="1" x14ac:dyDescent="0.25">
      <c r="A216" s="66" t="s">
        <v>834</v>
      </c>
      <c r="B216" s="96"/>
      <c r="F216" s="93"/>
      <c r="G216" s="93"/>
    </row>
    <row r="217" spans="1:7" hidden="1" outlineLevel="1" x14ac:dyDescent="0.25">
      <c r="A217" s="66" t="s">
        <v>835</v>
      </c>
      <c r="B217" s="96"/>
      <c r="F217" s="93"/>
      <c r="G217" s="93"/>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4">
        <f>+'D.National Trasparency Template'!B81</f>
        <v>0.55000765508113192</v>
      </c>
      <c r="G219" s="66"/>
    </row>
    <row r="220" spans="1:7" x14ac:dyDescent="0.25">
      <c r="G220" s="66"/>
    </row>
    <row r="221" spans="1:7" x14ac:dyDescent="0.25">
      <c r="B221" s="83" t="s">
        <v>803</v>
      </c>
      <c r="G221" s="66"/>
    </row>
    <row r="222" spans="1:7" x14ac:dyDescent="0.25">
      <c r="A222" s="66" t="s">
        <v>838</v>
      </c>
      <c r="B222" s="66" t="s">
        <v>805</v>
      </c>
      <c r="C222" s="226">
        <v>1656.3955783500048</v>
      </c>
      <c r="D222" s="229">
        <v>29694</v>
      </c>
      <c r="F222" s="93">
        <f>IF($C$230=0,"",IF(C222="[Mark as ND1 if not relevant]","",C222/$C$230))</f>
        <v>0.26541113020220392</v>
      </c>
      <c r="G222" s="93">
        <f>IF($D$230=0,"",IF(D222="[Mark as ND1 if not relevant]","",D222/$D$230))</f>
        <v>0.40917170770693528</v>
      </c>
    </row>
    <row r="223" spans="1:7" x14ac:dyDescent="0.25">
      <c r="A223" s="66" t="s">
        <v>839</v>
      </c>
      <c r="B223" s="66" t="s">
        <v>807</v>
      </c>
      <c r="C223" s="226">
        <v>951.74423150000212</v>
      </c>
      <c r="D223" s="229">
        <v>10448</v>
      </c>
      <c r="F223" s="93">
        <f t="shared" ref="F223:F229" si="9">IF($C$230=0,"",IF(C223="[Mark as ND1 if not relevant]","",C223/$C$230))</f>
        <v>0.15250192372372245</v>
      </c>
      <c r="G223" s="93">
        <f t="shared" ref="G223:G229" si="10">IF($D$230=0,"",IF(D223="[Mark as ND1 if not relevant]","",D223/$D$230))</f>
        <v>0.14396935414972922</v>
      </c>
    </row>
    <row r="224" spans="1:7" x14ac:dyDescent="0.25">
      <c r="A224" s="66" t="s">
        <v>840</v>
      </c>
      <c r="B224" s="66" t="s">
        <v>809</v>
      </c>
      <c r="C224" s="226">
        <v>1050.2696502399983</v>
      </c>
      <c r="D224" s="229">
        <v>10314</v>
      </c>
      <c r="F224" s="93">
        <f t="shared" si="9"/>
        <v>0.16828906001122479</v>
      </c>
      <c r="G224" s="93">
        <f t="shared" si="10"/>
        <v>0.14212288655247965</v>
      </c>
    </row>
    <row r="225" spans="1:7" x14ac:dyDescent="0.25">
      <c r="A225" s="66" t="s">
        <v>841</v>
      </c>
      <c r="B225" s="66" t="s">
        <v>811</v>
      </c>
      <c r="C225" s="226">
        <v>1110.3691990899961</v>
      </c>
      <c r="D225" s="229">
        <v>10064</v>
      </c>
      <c r="F225" s="93">
        <f t="shared" si="9"/>
        <v>0.17791905986959794</v>
      </c>
      <c r="G225" s="93">
        <f t="shared" si="10"/>
        <v>0.13867798431880504</v>
      </c>
    </row>
    <row r="226" spans="1:7" x14ac:dyDescent="0.25">
      <c r="A226" s="66" t="s">
        <v>842</v>
      </c>
      <c r="B226" s="66" t="s">
        <v>813</v>
      </c>
      <c r="C226" s="226">
        <v>1066.4629504100044</v>
      </c>
      <c r="D226" s="229">
        <v>9007</v>
      </c>
      <c r="F226" s="93">
        <f t="shared" si="9"/>
        <v>0.17088377962772253</v>
      </c>
      <c r="G226" s="93">
        <f t="shared" si="10"/>
        <v>0.12411293767482878</v>
      </c>
    </row>
    <row r="227" spans="1:7" x14ac:dyDescent="0.25">
      <c r="A227" s="66" t="s">
        <v>843</v>
      </c>
      <c r="B227" s="66" t="s">
        <v>815</v>
      </c>
      <c r="C227" s="226">
        <v>186.13314304000002</v>
      </c>
      <c r="D227" s="229">
        <v>1453</v>
      </c>
      <c r="F227" s="93">
        <f t="shared" si="9"/>
        <v>2.9824885134954179E-2</v>
      </c>
      <c r="G227" s="93">
        <f t="shared" si="10"/>
        <v>2.0021771782116823E-2</v>
      </c>
    </row>
    <row r="228" spans="1:7" x14ac:dyDescent="0.25">
      <c r="A228" s="66" t="s">
        <v>844</v>
      </c>
      <c r="B228" s="66" t="s">
        <v>817</v>
      </c>
      <c r="C228" s="226">
        <v>89.831477210000003</v>
      </c>
      <c r="D228" s="229">
        <v>681</v>
      </c>
      <c r="F228" s="93">
        <f t="shared" si="9"/>
        <v>1.4394069994916173E-2</v>
      </c>
      <c r="G228" s="93">
        <f t="shared" si="10"/>
        <v>9.3839136845296333E-3</v>
      </c>
    </row>
    <row r="229" spans="1:7" x14ac:dyDescent="0.25">
      <c r="A229" s="66" t="s">
        <v>845</v>
      </c>
      <c r="B229" s="66" t="s">
        <v>819</v>
      </c>
      <c r="C229" s="226">
        <v>129.66082455999998</v>
      </c>
      <c r="D229" s="229">
        <v>910</v>
      </c>
      <c r="F229" s="93">
        <f t="shared" si="9"/>
        <v>2.0776091435657975E-2</v>
      </c>
      <c r="G229" s="93">
        <f t="shared" si="10"/>
        <v>1.2539444130575575E-2</v>
      </c>
    </row>
    <row r="230" spans="1:7" x14ac:dyDescent="0.25">
      <c r="A230" s="66" t="s">
        <v>846</v>
      </c>
      <c r="B230" s="94" t="s">
        <v>161</v>
      </c>
      <c r="C230" s="226">
        <f>SUM(C222:C229)</f>
        <v>6240.8670544000061</v>
      </c>
      <c r="D230" s="229">
        <f>SUM(D222:D229)</f>
        <v>72571</v>
      </c>
      <c r="F230" s="104">
        <f>SUM(F222:F229)</f>
        <v>0.99999999999999989</v>
      </c>
      <c r="G230" s="104">
        <f>SUM(G222:G229)</f>
        <v>1</v>
      </c>
    </row>
    <row r="231" spans="1:7" hidden="1" outlineLevel="1" x14ac:dyDescent="0.25">
      <c r="A231" s="66" t="s">
        <v>847</v>
      </c>
      <c r="B231" s="96" t="s">
        <v>822</v>
      </c>
      <c r="F231" s="93">
        <f t="shared" ref="F231:F236" si="11">IF($C$230=0,"",IF(C231="[for completion]","",C231/$C$230))</f>
        <v>0</v>
      </c>
      <c r="G231" s="93">
        <f t="shared" ref="G231:G236" si="12">IF($D$230=0,"",IF(D231="[for completion]","",D231/$D$230))</f>
        <v>0</v>
      </c>
    </row>
    <row r="232" spans="1:7" hidden="1" outlineLevel="1" x14ac:dyDescent="0.25">
      <c r="A232" s="66" t="s">
        <v>848</v>
      </c>
      <c r="B232" s="96" t="s">
        <v>824</v>
      </c>
      <c r="F232" s="93">
        <f t="shared" si="11"/>
        <v>0</v>
      </c>
      <c r="G232" s="93">
        <f t="shared" si="12"/>
        <v>0</v>
      </c>
    </row>
    <row r="233" spans="1:7" hidden="1" outlineLevel="1" x14ac:dyDescent="0.25">
      <c r="A233" s="66" t="s">
        <v>849</v>
      </c>
      <c r="B233" s="96" t="s">
        <v>826</v>
      </c>
      <c r="F233" s="93">
        <f t="shared" si="11"/>
        <v>0</v>
      </c>
      <c r="G233" s="93">
        <f t="shared" si="12"/>
        <v>0</v>
      </c>
    </row>
    <row r="234" spans="1:7" hidden="1" outlineLevel="1" x14ac:dyDescent="0.25">
      <c r="A234" s="66" t="s">
        <v>850</v>
      </c>
      <c r="B234" s="96" t="s">
        <v>828</v>
      </c>
      <c r="F234" s="93">
        <f t="shared" si="11"/>
        <v>0</v>
      </c>
      <c r="G234" s="93">
        <f t="shared" si="12"/>
        <v>0</v>
      </c>
    </row>
    <row r="235" spans="1:7" hidden="1" outlineLevel="1" x14ac:dyDescent="0.25">
      <c r="A235" s="66" t="s">
        <v>851</v>
      </c>
      <c r="B235" s="96" t="s">
        <v>830</v>
      </c>
      <c r="F235" s="93">
        <f t="shared" si="11"/>
        <v>0</v>
      </c>
      <c r="G235" s="93">
        <f t="shared" si="12"/>
        <v>0</v>
      </c>
    </row>
    <row r="236" spans="1:7" hidden="1" outlineLevel="1" x14ac:dyDescent="0.25">
      <c r="A236" s="66" t="s">
        <v>852</v>
      </c>
      <c r="B236" s="96" t="s">
        <v>832</v>
      </c>
      <c r="F236" s="93">
        <f t="shared" si="11"/>
        <v>0</v>
      </c>
      <c r="G236" s="93">
        <f t="shared" si="12"/>
        <v>0</v>
      </c>
    </row>
    <row r="237" spans="1:7" hidden="1" outlineLevel="1" x14ac:dyDescent="0.25">
      <c r="A237" s="66" t="s">
        <v>853</v>
      </c>
      <c r="B237" s="96"/>
      <c r="F237" s="93"/>
      <c r="G237" s="93"/>
    </row>
    <row r="238" spans="1:7" hidden="1" outlineLevel="1" x14ac:dyDescent="0.25">
      <c r="A238" s="66" t="s">
        <v>854</v>
      </c>
      <c r="B238" s="96"/>
      <c r="F238" s="93"/>
      <c r="G238" s="93"/>
    </row>
    <row r="239" spans="1:7" hidden="1" outlineLevel="1" x14ac:dyDescent="0.25">
      <c r="A239" s="66" t="s">
        <v>855</v>
      </c>
      <c r="B239" s="96"/>
      <c r="F239" s="93"/>
      <c r="G239" s="93"/>
    </row>
    <row r="240" spans="1:7" ht="15" customHeight="1" collapsed="1" x14ac:dyDescent="0.25">
      <c r="A240" s="85"/>
      <c r="B240" s="86" t="s">
        <v>856</v>
      </c>
      <c r="C240" s="85" t="s">
        <v>595</v>
      </c>
      <c r="D240" s="85"/>
      <c r="E240" s="87"/>
      <c r="F240" s="85"/>
      <c r="G240" s="85"/>
    </row>
    <row r="241" spans="1:14" x14ac:dyDescent="0.25">
      <c r="A241" s="66" t="s">
        <v>857</v>
      </c>
      <c r="B241" s="66" t="s">
        <v>858</v>
      </c>
      <c r="C241" s="226">
        <v>6231.9525414</v>
      </c>
      <c r="E241" s="104"/>
      <c r="F241" s="104"/>
      <c r="G241" s="104"/>
    </row>
    <row r="242" spans="1:14" x14ac:dyDescent="0.25">
      <c r="A242" s="66" t="s">
        <v>859</v>
      </c>
      <c r="B242" s="66" t="s">
        <v>860</v>
      </c>
      <c r="C242" s="226">
        <v>8.9145129999999995</v>
      </c>
      <c r="E242" s="104"/>
      <c r="F242" s="104"/>
    </row>
    <row r="243" spans="1:14" x14ac:dyDescent="0.25">
      <c r="A243" s="66" t="s">
        <v>861</v>
      </c>
      <c r="B243" s="66" t="s">
        <v>862</v>
      </c>
      <c r="C243" s="226">
        <v>0</v>
      </c>
      <c r="E243" s="104"/>
      <c r="F243" s="104"/>
    </row>
    <row r="244" spans="1:14" x14ac:dyDescent="0.25">
      <c r="A244" s="66" t="s">
        <v>863</v>
      </c>
      <c r="B244" s="83" t="s">
        <v>1604</v>
      </c>
      <c r="C244" s="226">
        <v>0</v>
      </c>
      <c r="D244" s="80"/>
      <c r="E244" s="80"/>
      <c r="F244" s="100"/>
      <c r="G244" s="100"/>
      <c r="H244" s="64"/>
      <c r="I244" s="66"/>
      <c r="J244" s="66"/>
      <c r="K244" s="66"/>
      <c r="L244" s="64"/>
      <c r="M244" s="64"/>
      <c r="N244" s="64"/>
    </row>
    <row r="245" spans="1:14" x14ac:dyDescent="0.25">
      <c r="A245" s="66" t="s">
        <v>1612</v>
      </c>
      <c r="B245" s="66" t="s">
        <v>159</v>
      </c>
      <c r="C245" s="226">
        <v>0</v>
      </c>
      <c r="E245" s="104"/>
      <c r="F245" s="104"/>
    </row>
    <row r="246" spans="1:14" hidden="1" outlineLevel="1" x14ac:dyDescent="0.25">
      <c r="A246" s="66" t="s">
        <v>864</v>
      </c>
      <c r="B246" s="96" t="s">
        <v>865</v>
      </c>
      <c r="E246" s="104"/>
      <c r="F246" s="104"/>
    </row>
    <row r="247" spans="1:14" hidden="1" outlineLevel="1" x14ac:dyDescent="0.25">
      <c r="A247" s="66" t="s">
        <v>866</v>
      </c>
      <c r="B247" s="96" t="s">
        <v>867</v>
      </c>
      <c r="C247" s="97"/>
      <c r="E247" s="104"/>
      <c r="F247" s="104"/>
    </row>
    <row r="248" spans="1:14" hidden="1" outlineLevel="1" x14ac:dyDescent="0.25">
      <c r="A248" s="66" t="s">
        <v>868</v>
      </c>
      <c r="B248" s="96" t="s">
        <v>869</v>
      </c>
      <c r="E248" s="104"/>
      <c r="F248" s="104"/>
    </row>
    <row r="249" spans="1:14" hidden="1" outlineLevel="1" x14ac:dyDescent="0.25">
      <c r="A249" s="66" t="s">
        <v>870</v>
      </c>
      <c r="B249" s="96" t="s">
        <v>871</v>
      </c>
      <c r="E249" s="104"/>
      <c r="F249" s="104"/>
    </row>
    <row r="250" spans="1:14" hidden="1" outlineLevel="1" x14ac:dyDescent="0.25">
      <c r="A250" s="66" t="s">
        <v>872</v>
      </c>
      <c r="B250" s="96" t="s">
        <v>873</v>
      </c>
      <c r="E250" s="104"/>
      <c r="F250" s="104"/>
    </row>
    <row r="251" spans="1:14" hidden="1" outlineLevel="1" x14ac:dyDescent="0.25">
      <c r="A251" s="66" t="s">
        <v>874</v>
      </c>
      <c r="B251" s="96" t="s">
        <v>163</v>
      </c>
      <c r="E251" s="104"/>
      <c r="F251" s="104"/>
    </row>
    <row r="252" spans="1:14" hidden="1" outlineLevel="1" x14ac:dyDescent="0.25">
      <c r="A252" s="66" t="s">
        <v>875</v>
      </c>
      <c r="B252" s="96" t="s">
        <v>163</v>
      </c>
      <c r="E252" s="104"/>
      <c r="F252" s="104"/>
    </row>
    <row r="253" spans="1:14" hidden="1" outlineLevel="1" x14ac:dyDescent="0.25">
      <c r="A253" s="66" t="s">
        <v>876</v>
      </c>
      <c r="B253" s="96" t="s">
        <v>163</v>
      </c>
      <c r="E253" s="104"/>
      <c r="F253" s="104"/>
    </row>
    <row r="254" spans="1:14" hidden="1" outlineLevel="1" x14ac:dyDescent="0.25">
      <c r="A254" s="66" t="s">
        <v>877</v>
      </c>
      <c r="B254" s="96" t="s">
        <v>163</v>
      </c>
      <c r="E254" s="104"/>
      <c r="F254" s="104"/>
    </row>
    <row r="255" spans="1:14" hidden="1" outlineLevel="1" x14ac:dyDescent="0.25">
      <c r="A255" s="66" t="s">
        <v>878</v>
      </c>
      <c r="B255" s="96" t="s">
        <v>163</v>
      </c>
      <c r="E255" s="104"/>
      <c r="F255" s="104"/>
    </row>
    <row r="256" spans="1:14" hidden="1" outlineLevel="1" x14ac:dyDescent="0.25">
      <c r="A256" s="66" t="s">
        <v>879</v>
      </c>
      <c r="B256" s="96" t="s">
        <v>163</v>
      </c>
      <c r="E256" s="104"/>
      <c r="F256" s="104"/>
    </row>
    <row r="257" spans="1:7" ht="15" customHeight="1" collapsed="1" x14ac:dyDescent="0.25">
      <c r="A257" s="85"/>
      <c r="B257" s="86" t="s">
        <v>880</v>
      </c>
      <c r="C257" s="85" t="s">
        <v>595</v>
      </c>
      <c r="D257" s="85"/>
      <c r="E257" s="87"/>
      <c r="F257" s="85"/>
      <c r="G257" s="88"/>
    </row>
    <row r="258" spans="1:7" x14ac:dyDescent="0.25">
      <c r="A258" s="66" t="s">
        <v>7</v>
      </c>
      <c r="B258" s="66" t="s">
        <v>1605</v>
      </c>
      <c r="C258" s="93">
        <v>0</v>
      </c>
      <c r="E258" s="64"/>
      <c r="F258" s="64"/>
    </row>
    <row r="259" spans="1:7" x14ac:dyDescent="0.25">
      <c r="A259" s="66" t="s">
        <v>881</v>
      </c>
      <c r="B259" s="66" t="s">
        <v>882</v>
      </c>
      <c r="C259" s="93">
        <v>1</v>
      </c>
      <c r="E259" s="64"/>
      <c r="F259" s="64"/>
    </row>
    <row r="260" spans="1:7" x14ac:dyDescent="0.25">
      <c r="A260" s="66" t="s">
        <v>883</v>
      </c>
      <c r="B260" s="66" t="s">
        <v>159</v>
      </c>
      <c r="C260" s="93">
        <v>0</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20"/>
      <c r="B267" s="121" t="s">
        <v>890</v>
      </c>
      <c r="C267" s="120"/>
      <c r="D267" s="120"/>
      <c r="E267" s="120"/>
      <c r="F267" s="122"/>
      <c r="G267" s="122"/>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66" t="s">
        <v>1428</v>
      </c>
      <c r="D269" s="80"/>
      <c r="E269" s="80"/>
      <c r="F269" s="100"/>
      <c r="G269" s="100"/>
    </row>
    <row r="270" spans="1:7" x14ac:dyDescent="0.25">
      <c r="A270" s="80"/>
      <c r="D270" s="80"/>
      <c r="E270" s="80"/>
      <c r="F270" s="100"/>
      <c r="G270" s="100"/>
    </row>
    <row r="271" spans="1:7" x14ac:dyDescent="0.25">
      <c r="B271" s="66" t="s">
        <v>774</v>
      </c>
      <c r="D271" s="80"/>
      <c r="E271" s="80"/>
      <c r="F271" s="100"/>
      <c r="G271" s="100"/>
    </row>
    <row r="272" spans="1:7" x14ac:dyDescent="0.25">
      <c r="A272" s="66" t="s">
        <v>893</v>
      </c>
      <c r="B272" s="83" t="s">
        <v>691</v>
      </c>
      <c r="C272" s="66" t="s">
        <v>1428</v>
      </c>
      <c r="D272" s="66" t="s">
        <v>1428</v>
      </c>
      <c r="E272" s="80"/>
      <c r="F272" s="93" t="str">
        <f t="shared" ref="F272:F295" si="13">IF($C$296=0,"",IF(C272="[for completion]","",C272/$C$296))</f>
        <v/>
      </c>
      <c r="G272" s="93" t="str">
        <f t="shared" ref="G272:G295" si="14">IF($D$296=0,"",IF(D272="[for completion]","",D272/$D$296))</f>
        <v/>
      </c>
    </row>
    <row r="273" spans="1:7" x14ac:dyDescent="0.25">
      <c r="A273" s="66" t="s">
        <v>894</v>
      </c>
      <c r="B273" s="83" t="s">
        <v>691</v>
      </c>
      <c r="C273" s="66" t="s">
        <v>1428</v>
      </c>
      <c r="D273" s="66" t="s">
        <v>1428</v>
      </c>
      <c r="E273" s="80"/>
      <c r="F273" s="93" t="str">
        <f t="shared" si="13"/>
        <v/>
      </c>
      <c r="G273" s="93" t="str">
        <f t="shared" si="14"/>
        <v/>
      </c>
    </row>
    <row r="274" spans="1:7" x14ac:dyDescent="0.25">
      <c r="A274" s="66" t="s">
        <v>895</v>
      </c>
      <c r="B274" s="83" t="s">
        <v>691</v>
      </c>
      <c r="C274" s="66" t="s">
        <v>1428</v>
      </c>
      <c r="D274" s="66" t="s">
        <v>1428</v>
      </c>
      <c r="E274" s="80"/>
      <c r="F274" s="93" t="str">
        <f t="shared" si="13"/>
        <v/>
      </c>
      <c r="G274" s="93" t="str">
        <f t="shared" si="14"/>
        <v/>
      </c>
    </row>
    <row r="275" spans="1:7" x14ac:dyDescent="0.25">
      <c r="A275" s="66" t="s">
        <v>896</v>
      </c>
      <c r="B275" s="83" t="s">
        <v>691</v>
      </c>
      <c r="C275" s="66" t="s">
        <v>1428</v>
      </c>
      <c r="D275" s="66" t="s">
        <v>1428</v>
      </c>
      <c r="E275" s="80"/>
      <c r="F275" s="93" t="str">
        <f t="shared" si="13"/>
        <v/>
      </c>
      <c r="G275" s="93" t="str">
        <f t="shared" si="14"/>
        <v/>
      </c>
    </row>
    <row r="276" spans="1:7" x14ac:dyDescent="0.25">
      <c r="A276" s="66" t="s">
        <v>897</v>
      </c>
      <c r="B276" s="83" t="s">
        <v>691</v>
      </c>
      <c r="C276" s="66" t="s">
        <v>1428</v>
      </c>
      <c r="D276" s="66" t="s">
        <v>1428</v>
      </c>
      <c r="E276" s="80"/>
      <c r="F276" s="93" t="str">
        <f t="shared" si="13"/>
        <v/>
      </c>
      <c r="G276" s="93" t="str">
        <f t="shared" si="14"/>
        <v/>
      </c>
    </row>
    <row r="277" spans="1:7" x14ac:dyDescent="0.25">
      <c r="A277" s="66" t="s">
        <v>898</v>
      </c>
      <c r="B277" s="83" t="s">
        <v>691</v>
      </c>
      <c r="C277" s="66" t="s">
        <v>1428</v>
      </c>
      <c r="D277" s="66" t="s">
        <v>1428</v>
      </c>
      <c r="E277" s="80"/>
      <c r="F277" s="93" t="str">
        <f t="shared" si="13"/>
        <v/>
      </c>
      <c r="G277" s="93" t="str">
        <f t="shared" si="14"/>
        <v/>
      </c>
    </row>
    <row r="278" spans="1:7" x14ac:dyDescent="0.25">
      <c r="A278" s="66" t="s">
        <v>899</v>
      </c>
      <c r="B278" s="83" t="s">
        <v>691</v>
      </c>
      <c r="C278" s="66" t="s">
        <v>1428</v>
      </c>
      <c r="D278" s="66" t="s">
        <v>1428</v>
      </c>
      <c r="E278" s="80"/>
      <c r="F278" s="93" t="str">
        <f t="shared" si="13"/>
        <v/>
      </c>
      <c r="G278" s="93" t="str">
        <f t="shared" si="14"/>
        <v/>
      </c>
    </row>
    <row r="279" spans="1:7" x14ac:dyDescent="0.25">
      <c r="A279" s="66" t="s">
        <v>900</v>
      </c>
      <c r="B279" s="83" t="s">
        <v>691</v>
      </c>
      <c r="C279" s="66" t="s">
        <v>1428</v>
      </c>
      <c r="D279" s="66" t="s">
        <v>1428</v>
      </c>
      <c r="E279" s="80"/>
      <c r="F279" s="93" t="str">
        <f t="shared" si="13"/>
        <v/>
      </c>
      <c r="G279" s="93" t="str">
        <f t="shared" si="14"/>
        <v/>
      </c>
    </row>
    <row r="280" spans="1:7" x14ac:dyDescent="0.25">
      <c r="A280" s="66" t="s">
        <v>901</v>
      </c>
      <c r="B280" s="83" t="s">
        <v>691</v>
      </c>
      <c r="C280" s="66" t="s">
        <v>1428</v>
      </c>
      <c r="D280" s="66" t="s">
        <v>1428</v>
      </c>
      <c r="E280" s="80"/>
      <c r="F280" s="93" t="str">
        <f t="shared" si="13"/>
        <v/>
      </c>
      <c r="G280" s="93" t="str">
        <f t="shared" si="14"/>
        <v/>
      </c>
    </row>
    <row r="281" spans="1:7" x14ac:dyDescent="0.25">
      <c r="A281" s="66" t="s">
        <v>902</v>
      </c>
      <c r="B281" s="83" t="s">
        <v>691</v>
      </c>
      <c r="C281" s="66" t="s">
        <v>1428</v>
      </c>
      <c r="D281" s="66" t="s">
        <v>1428</v>
      </c>
      <c r="E281" s="83"/>
      <c r="F281" s="93" t="str">
        <f t="shared" si="13"/>
        <v/>
      </c>
      <c r="G281" s="93" t="str">
        <f t="shared" si="14"/>
        <v/>
      </c>
    </row>
    <row r="282" spans="1:7" x14ac:dyDescent="0.25">
      <c r="A282" s="66" t="s">
        <v>903</v>
      </c>
      <c r="B282" s="83" t="s">
        <v>691</v>
      </c>
      <c r="C282" s="66" t="s">
        <v>1428</v>
      </c>
      <c r="D282" s="66" t="s">
        <v>1428</v>
      </c>
      <c r="E282" s="83"/>
      <c r="F282" s="93" t="str">
        <f t="shared" si="13"/>
        <v/>
      </c>
      <c r="G282" s="93" t="str">
        <f t="shared" si="14"/>
        <v/>
      </c>
    </row>
    <row r="283" spans="1:7" x14ac:dyDescent="0.25">
      <c r="A283" s="66" t="s">
        <v>904</v>
      </c>
      <c r="B283" s="83" t="s">
        <v>691</v>
      </c>
      <c r="C283" s="66" t="s">
        <v>1428</v>
      </c>
      <c r="D283" s="66" t="s">
        <v>1428</v>
      </c>
      <c r="E283" s="83"/>
      <c r="F283" s="93" t="str">
        <f t="shared" si="13"/>
        <v/>
      </c>
      <c r="G283" s="93" t="str">
        <f t="shared" si="14"/>
        <v/>
      </c>
    </row>
    <row r="284" spans="1:7" x14ac:dyDescent="0.25">
      <c r="A284" s="66" t="s">
        <v>905</v>
      </c>
      <c r="B284" s="83" t="s">
        <v>691</v>
      </c>
      <c r="C284" s="66" t="s">
        <v>1428</v>
      </c>
      <c r="D284" s="66" t="s">
        <v>1428</v>
      </c>
      <c r="E284" s="83"/>
      <c r="F284" s="93" t="str">
        <f t="shared" si="13"/>
        <v/>
      </c>
      <c r="G284" s="93" t="str">
        <f t="shared" si="14"/>
        <v/>
      </c>
    </row>
    <row r="285" spans="1:7" x14ac:dyDescent="0.25">
      <c r="A285" s="66" t="s">
        <v>906</v>
      </c>
      <c r="B285" s="83" t="s">
        <v>691</v>
      </c>
      <c r="C285" s="66" t="s">
        <v>1428</v>
      </c>
      <c r="D285" s="66" t="s">
        <v>1428</v>
      </c>
      <c r="E285" s="83"/>
      <c r="F285" s="93" t="str">
        <f t="shared" si="13"/>
        <v/>
      </c>
      <c r="G285" s="93" t="str">
        <f t="shared" si="14"/>
        <v/>
      </c>
    </row>
    <row r="286" spans="1:7" x14ac:dyDescent="0.25">
      <c r="A286" s="66" t="s">
        <v>907</v>
      </c>
      <c r="B286" s="83" t="s">
        <v>691</v>
      </c>
      <c r="C286" s="66" t="s">
        <v>1428</v>
      </c>
      <c r="D286" s="66" t="s">
        <v>1428</v>
      </c>
      <c r="E286" s="83"/>
      <c r="F286" s="93" t="str">
        <f t="shared" si="13"/>
        <v/>
      </c>
      <c r="G286" s="93" t="str">
        <f t="shared" si="14"/>
        <v/>
      </c>
    </row>
    <row r="287" spans="1:7" x14ac:dyDescent="0.25">
      <c r="A287" s="66" t="s">
        <v>908</v>
      </c>
      <c r="B287" s="83" t="s">
        <v>691</v>
      </c>
      <c r="C287" s="66" t="s">
        <v>1428</v>
      </c>
      <c r="D287" s="66" t="s">
        <v>1428</v>
      </c>
      <c r="F287" s="93" t="str">
        <f t="shared" si="13"/>
        <v/>
      </c>
      <c r="G287" s="93" t="str">
        <f t="shared" si="14"/>
        <v/>
      </c>
    </row>
    <row r="288" spans="1:7" x14ac:dyDescent="0.25">
      <c r="A288" s="66" t="s">
        <v>909</v>
      </c>
      <c r="B288" s="83" t="s">
        <v>691</v>
      </c>
      <c r="C288" s="66" t="s">
        <v>1428</v>
      </c>
      <c r="D288" s="66" t="s">
        <v>1428</v>
      </c>
      <c r="E288" s="104"/>
      <c r="F288" s="93" t="str">
        <f t="shared" si="13"/>
        <v/>
      </c>
      <c r="G288" s="93" t="str">
        <f t="shared" si="14"/>
        <v/>
      </c>
    </row>
    <row r="289" spans="1:7" x14ac:dyDescent="0.25">
      <c r="A289" s="66" t="s">
        <v>910</v>
      </c>
      <c r="B289" s="83" t="s">
        <v>691</v>
      </c>
      <c r="C289" s="66" t="s">
        <v>1428</v>
      </c>
      <c r="D289" s="66" t="s">
        <v>1428</v>
      </c>
      <c r="E289" s="104"/>
      <c r="F289" s="93" t="str">
        <f t="shared" si="13"/>
        <v/>
      </c>
      <c r="G289" s="93" t="str">
        <f t="shared" si="14"/>
        <v/>
      </c>
    </row>
    <row r="290" spans="1:7" x14ac:dyDescent="0.25">
      <c r="A290" s="66" t="s">
        <v>911</v>
      </c>
      <c r="B290" s="83" t="s">
        <v>691</v>
      </c>
      <c r="C290" s="66" t="s">
        <v>1428</v>
      </c>
      <c r="D290" s="66" t="s">
        <v>1428</v>
      </c>
      <c r="E290" s="104"/>
      <c r="F290" s="93" t="str">
        <f t="shared" si="13"/>
        <v/>
      </c>
      <c r="G290" s="93" t="str">
        <f t="shared" si="14"/>
        <v/>
      </c>
    </row>
    <row r="291" spans="1:7" x14ac:dyDescent="0.25">
      <c r="A291" s="66" t="s">
        <v>912</v>
      </c>
      <c r="B291" s="83" t="s">
        <v>691</v>
      </c>
      <c r="C291" s="66" t="s">
        <v>1428</v>
      </c>
      <c r="D291" s="66" t="s">
        <v>1428</v>
      </c>
      <c r="E291" s="104"/>
      <c r="F291" s="93" t="str">
        <f t="shared" si="13"/>
        <v/>
      </c>
      <c r="G291" s="93" t="str">
        <f t="shared" si="14"/>
        <v/>
      </c>
    </row>
    <row r="292" spans="1:7" x14ac:dyDescent="0.25">
      <c r="A292" s="66" t="s">
        <v>913</v>
      </c>
      <c r="B292" s="83" t="s">
        <v>691</v>
      </c>
      <c r="C292" s="66" t="s">
        <v>1428</v>
      </c>
      <c r="D292" s="66" t="s">
        <v>1428</v>
      </c>
      <c r="E292" s="104"/>
      <c r="F292" s="93" t="str">
        <f t="shared" si="13"/>
        <v/>
      </c>
      <c r="G292" s="93" t="str">
        <f t="shared" si="14"/>
        <v/>
      </c>
    </row>
    <row r="293" spans="1:7" x14ac:dyDescent="0.25">
      <c r="A293" s="66" t="s">
        <v>914</v>
      </c>
      <c r="B293" s="83" t="s">
        <v>691</v>
      </c>
      <c r="C293" s="66" t="s">
        <v>1428</v>
      </c>
      <c r="D293" s="66" t="s">
        <v>1428</v>
      </c>
      <c r="E293" s="104"/>
      <c r="F293" s="93" t="str">
        <f t="shared" si="13"/>
        <v/>
      </c>
      <c r="G293" s="93" t="str">
        <f t="shared" si="14"/>
        <v/>
      </c>
    </row>
    <row r="294" spans="1:7" x14ac:dyDescent="0.25">
      <c r="A294" s="66" t="s">
        <v>915</v>
      </c>
      <c r="B294" s="83" t="s">
        <v>691</v>
      </c>
      <c r="C294" s="66" t="s">
        <v>1428</v>
      </c>
      <c r="D294" s="66" t="s">
        <v>1428</v>
      </c>
      <c r="E294" s="104"/>
      <c r="F294" s="93" t="str">
        <f t="shared" si="13"/>
        <v/>
      </c>
      <c r="G294" s="93" t="str">
        <f t="shared" si="14"/>
        <v/>
      </c>
    </row>
    <row r="295" spans="1:7" x14ac:dyDescent="0.25">
      <c r="A295" s="66" t="s">
        <v>916</v>
      </c>
      <c r="B295" s="83" t="s">
        <v>691</v>
      </c>
      <c r="C295" s="66" t="s">
        <v>1428</v>
      </c>
      <c r="D295" s="66" t="s">
        <v>1428</v>
      </c>
      <c r="E295" s="104"/>
      <c r="F295" s="93" t="str">
        <f t="shared" si="13"/>
        <v/>
      </c>
      <c r="G295" s="93" t="str">
        <f t="shared" si="14"/>
        <v/>
      </c>
    </row>
    <row r="296" spans="1:7" x14ac:dyDescent="0.25">
      <c r="A296" s="66" t="s">
        <v>917</v>
      </c>
      <c r="B296" s="94" t="s">
        <v>161</v>
      </c>
      <c r="C296" s="83">
        <f>SUM(C272:C295)</f>
        <v>0</v>
      </c>
      <c r="D296" s="83">
        <f>SUM(D272:D295)</f>
        <v>0</v>
      </c>
      <c r="E296" s="104"/>
      <c r="F296" s="95">
        <f>SUM(F272:F295)</f>
        <v>0</v>
      </c>
      <c r="G296" s="95">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66" t="s">
        <v>1428</v>
      </c>
      <c r="G298" s="66"/>
    </row>
    <row r="299" spans="1:7" x14ac:dyDescent="0.25">
      <c r="G299" s="66"/>
    </row>
    <row r="300" spans="1:7" x14ac:dyDescent="0.25">
      <c r="B300" s="83" t="s">
        <v>803</v>
      </c>
      <c r="G300" s="66"/>
    </row>
    <row r="301" spans="1:7" x14ac:dyDescent="0.25">
      <c r="A301" s="66" t="s">
        <v>920</v>
      </c>
      <c r="B301" s="66" t="s">
        <v>805</v>
      </c>
      <c r="C301" s="66" t="s">
        <v>1428</v>
      </c>
      <c r="D301" s="66" t="s">
        <v>1428</v>
      </c>
      <c r="F301" s="93" t="str">
        <f>IF($C$309=0,"",IF(C301="[for completion]","",C301/$C$309))</f>
        <v/>
      </c>
      <c r="G301" s="93" t="str">
        <f>IF($D$309=0,"",IF(D301="[for completion]","",D301/$D$309))</f>
        <v/>
      </c>
    </row>
    <row r="302" spans="1:7" x14ac:dyDescent="0.25">
      <c r="A302" s="66" t="s">
        <v>921</v>
      </c>
      <c r="B302" s="66" t="s">
        <v>807</v>
      </c>
      <c r="C302" s="66" t="s">
        <v>1428</v>
      </c>
      <c r="D302" s="66" t="s">
        <v>1428</v>
      </c>
      <c r="F302" s="93" t="str">
        <f t="shared" ref="F302:F315" si="15">IF($C$309=0,"",IF(C302="[for completion]","",C302/$C$309))</f>
        <v/>
      </c>
      <c r="G302" s="93" t="str">
        <f t="shared" ref="G302:G315" si="16">IF($D$309=0,"",IF(D302="[for completion]","",D302/$D$309))</f>
        <v/>
      </c>
    </row>
    <row r="303" spans="1:7" x14ac:dyDescent="0.25">
      <c r="A303" s="66" t="s">
        <v>922</v>
      </c>
      <c r="B303" s="66" t="s">
        <v>809</v>
      </c>
      <c r="C303" s="66" t="s">
        <v>1428</v>
      </c>
      <c r="D303" s="66" t="s">
        <v>1428</v>
      </c>
      <c r="F303" s="93" t="str">
        <f t="shared" si="15"/>
        <v/>
      </c>
      <c r="G303" s="93" t="str">
        <f t="shared" si="16"/>
        <v/>
      </c>
    </row>
    <row r="304" spans="1:7" x14ac:dyDescent="0.25">
      <c r="A304" s="66" t="s">
        <v>923</v>
      </c>
      <c r="B304" s="66" t="s">
        <v>811</v>
      </c>
      <c r="C304" s="66" t="s">
        <v>1428</v>
      </c>
      <c r="D304" s="66" t="s">
        <v>1428</v>
      </c>
      <c r="F304" s="93" t="str">
        <f t="shared" si="15"/>
        <v/>
      </c>
      <c r="G304" s="93" t="str">
        <f t="shared" si="16"/>
        <v/>
      </c>
    </row>
    <row r="305" spans="1:7" x14ac:dyDescent="0.25">
      <c r="A305" s="66" t="s">
        <v>924</v>
      </c>
      <c r="B305" s="66" t="s">
        <v>813</v>
      </c>
      <c r="C305" s="66" t="s">
        <v>1428</v>
      </c>
      <c r="D305" s="66" t="s">
        <v>1428</v>
      </c>
      <c r="F305" s="93" t="str">
        <f t="shared" si="15"/>
        <v/>
      </c>
      <c r="G305" s="93" t="str">
        <f t="shared" si="16"/>
        <v/>
      </c>
    </row>
    <row r="306" spans="1:7" x14ac:dyDescent="0.25">
      <c r="A306" s="66" t="s">
        <v>925</v>
      </c>
      <c r="B306" s="66" t="s">
        <v>815</v>
      </c>
      <c r="C306" s="66" t="s">
        <v>1428</v>
      </c>
      <c r="D306" s="66" t="s">
        <v>1428</v>
      </c>
      <c r="F306" s="93" t="str">
        <f t="shared" si="15"/>
        <v/>
      </c>
      <c r="G306" s="93" t="str">
        <f t="shared" si="16"/>
        <v/>
      </c>
    </row>
    <row r="307" spans="1:7" x14ac:dyDescent="0.25">
      <c r="A307" s="66" t="s">
        <v>926</v>
      </c>
      <c r="B307" s="66" t="s">
        <v>817</v>
      </c>
      <c r="C307" s="66" t="s">
        <v>1428</v>
      </c>
      <c r="D307" s="66" t="s">
        <v>1428</v>
      </c>
      <c r="F307" s="93" t="str">
        <f t="shared" si="15"/>
        <v/>
      </c>
      <c r="G307" s="93" t="str">
        <f t="shared" si="16"/>
        <v/>
      </c>
    </row>
    <row r="308" spans="1:7" x14ac:dyDescent="0.25">
      <c r="A308" s="66" t="s">
        <v>927</v>
      </c>
      <c r="B308" s="66" t="s">
        <v>819</v>
      </c>
      <c r="C308" s="66" t="s">
        <v>1428</v>
      </c>
      <c r="D308" s="66" t="s">
        <v>1428</v>
      </c>
      <c r="F308" s="93" t="str">
        <f t="shared" si="15"/>
        <v/>
      </c>
      <c r="G308" s="93" t="str">
        <f t="shared" si="16"/>
        <v/>
      </c>
    </row>
    <row r="309" spans="1:7" x14ac:dyDescent="0.25">
      <c r="A309" s="66" t="s">
        <v>928</v>
      </c>
      <c r="B309" s="94" t="s">
        <v>161</v>
      </c>
      <c r="C309" s="66">
        <f>SUM(C301:C308)</f>
        <v>0</v>
      </c>
      <c r="D309" s="66">
        <f>SUM(D301:D308)</f>
        <v>0</v>
      </c>
      <c r="F309" s="104">
        <f>SUM(F301:F308)</f>
        <v>0</v>
      </c>
      <c r="G309" s="104">
        <f>SUM(G301:G308)</f>
        <v>0</v>
      </c>
    </row>
    <row r="310" spans="1:7" hidden="1" outlineLevel="1" x14ac:dyDescent="0.25">
      <c r="A310" s="66" t="s">
        <v>929</v>
      </c>
      <c r="B310" s="96" t="s">
        <v>822</v>
      </c>
      <c r="F310" s="93" t="str">
        <f t="shared" si="15"/>
        <v/>
      </c>
      <c r="G310" s="93" t="str">
        <f t="shared" si="16"/>
        <v/>
      </c>
    </row>
    <row r="311" spans="1:7" hidden="1" outlineLevel="1" x14ac:dyDescent="0.25">
      <c r="A311" s="66" t="s">
        <v>930</v>
      </c>
      <c r="B311" s="96" t="s">
        <v>824</v>
      </c>
      <c r="F311" s="93" t="str">
        <f t="shared" si="15"/>
        <v/>
      </c>
      <c r="G311" s="93" t="str">
        <f t="shared" si="16"/>
        <v/>
      </c>
    </row>
    <row r="312" spans="1:7" hidden="1" outlineLevel="1" x14ac:dyDescent="0.25">
      <c r="A312" s="66" t="s">
        <v>931</v>
      </c>
      <c r="B312" s="96" t="s">
        <v>826</v>
      </c>
      <c r="F312" s="93" t="str">
        <f t="shared" si="15"/>
        <v/>
      </c>
      <c r="G312" s="93" t="str">
        <f t="shared" si="16"/>
        <v/>
      </c>
    </row>
    <row r="313" spans="1:7" hidden="1" outlineLevel="1" x14ac:dyDescent="0.25">
      <c r="A313" s="66" t="s">
        <v>932</v>
      </c>
      <c r="B313" s="96" t="s">
        <v>828</v>
      </c>
      <c r="F313" s="93" t="str">
        <f t="shared" si="15"/>
        <v/>
      </c>
      <c r="G313" s="93" t="str">
        <f t="shared" si="16"/>
        <v/>
      </c>
    </row>
    <row r="314" spans="1:7" hidden="1" outlineLevel="1" x14ac:dyDescent="0.25">
      <c r="A314" s="66" t="s">
        <v>933</v>
      </c>
      <c r="B314" s="96" t="s">
        <v>830</v>
      </c>
      <c r="F314" s="93" t="str">
        <f t="shared" si="15"/>
        <v/>
      </c>
      <c r="G314" s="93" t="str">
        <f t="shared" si="16"/>
        <v/>
      </c>
    </row>
    <row r="315" spans="1:7" hidden="1" outlineLevel="1" x14ac:dyDescent="0.25">
      <c r="A315" s="66" t="s">
        <v>934</v>
      </c>
      <c r="B315" s="96" t="s">
        <v>832</v>
      </c>
      <c r="F315" s="93" t="str">
        <f t="shared" si="15"/>
        <v/>
      </c>
      <c r="G315" s="93" t="str">
        <f t="shared" si="16"/>
        <v/>
      </c>
    </row>
    <row r="316" spans="1:7" hidden="1" outlineLevel="1" x14ac:dyDescent="0.25">
      <c r="A316" s="66" t="s">
        <v>935</v>
      </c>
      <c r="B316" s="96"/>
      <c r="F316" s="93"/>
      <c r="G316" s="93"/>
    </row>
    <row r="317" spans="1:7" hidden="1" outlineLevel="1" x14ac:dyDescent="0.25">
      <c r="A317" s="66" t="s">
        <v>936</v>
      </c>
      <c r="B317" s="96"/>
      <c r="F317" s="93"/>
      <c r="G317" s="93"/>
    </row>
    <row r="318" spans="1:7" hidden="1" outlineLevel="1" x14ac:dyDescent="0.25">
      <c r="A318" s="66" t="s">
        <v>937</v>
      </c>
      <c r="B318" s="96"/>
      <c r="F318" s="104"/>
      <c r="G318" s="104"/>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66" t="s">
        <v>1428</v>
      </c>
      <c r="G320" s="66"/>
    </row>
    <row r="321" spans="1:7" x14ac:dyDescent="0.25">
      <c r="G321" s="66"/>
    </row>
    <row r="322" spans="1:7" x14ac:dyDescent="0.25">
      <c r="B322" s="83" t="s">
        <v>803</v>
      </c>
      <c r="G322" s="66"/>
    </row>
    <row r="323" spans="1:7" x14ac:dyDescent="0.25">
      <c r="A323" s="66" t="s">
        <v>940</v>
      </c>
      <c r="B323" s="66" t="s">
        <v>805</v>
      </c>
      <c r="C323" s="66" t="s">
        <v>1428</v>
      </c>
      <c r="D323" s="66" t="s">
        <v>1428</v>
      </c>
      <c r="F323" s="93" t="str">
        <f>IF($C$331=0,"",IF(C323="[Mark as ND1 if not relevant]","",C323/$C$331))</f>
        <v/>
      </c>
      <c r="G323" s="93" t="str">
        <f>IF($D$331=0,"",IF(D323="[Mark as ND1 if not relevant]","",D323/$D$331))</f>
        <v/>
      </c>
    </row>
    <row r="324" spans="1:7" x14ac:dyDescent="0.25">
      <c r="A324" s="66" t="s">
        <v>941</v>
      </c>
      <c r="B324" s="66" t="s">
        <v>807</v>
      </c>
      <c r="C324" s="66" t="s">
        <v>1428</v>
      </c>
      <c r="D324" s="66" t="s">
        <v>1428</v>
      </c>
      <c r="F324" s="93" t="str">
        <f t="shared" ref="F324:F330" si="17">IF($C$331=0,"",IF(C324="[Mark as ND1 if not relevant]","",C324/$C$331))</f>
        <v/>
      </c>
      <c r="G324" s="93" t="str">
        <f t="shared" ref="G324:G330" si="18">IF($D$331=0,"",IF(D324="[Mark as ND1 if not relevant]","",D324/$D$331))</f>
        <v/>
      </c>
    </row>
    <row r="325" spans="1:7" x14ac:dyDescent="0.25">
      <c r="A325" s="66" t="s">
        <v>942</v>
      </c>
      <c r="B325" s="66" t="s">
        <v>809</v>
      </c>
      <c r="C325" s="66" t="s">
        <v>1428</v>
      </c>
      <c r="D325" s="66" t="s">
        <v>1428</v>
      </c>
      <c r="F325" s="93" t="str">
        <f t="shared" si="17"/>
        <v/>
      </c>
      <c r="G325" s="93" t="str">
        <f t="shared" si="18"/>
        <v/>
      </c>
    </row>
    <row r="326" spans="1:7" x14ac:dyDescent="0.25">
      <c r="A326" s="66" t="s">
        <v>943</v>
      </c>
      <c r="B326" s="66" t="s">
        <v>811</v>
      </c>
      <c r="C326" s="66" t="s">
        <v>1428</v>
      </c>
      <c r="D326" s="66" t="s">
        <v>1428</v>
      </c>
      <c r="F326" s="93" t="str">
        <f t="shared" si="17"/>
        <v/>
      </c>
      <c r="G326" s="93" t="str">
        <f t="shared" si="18"/>
        <v/>
      </c>
    </row>
    <row r="327" spans="1:7" x14ac:dyDescent="0.25">
      <c r="A327" s="66" t="s">
        <v>944</v>
      </c>
      <c r="B327" s="66" t="s">
        <v>813</v>
      </c>
      <c r="C327" s="66" t="s">
        <v>1428</v>
      </c>
      <c r="D327" s="66" t="s">
        <v>1428</v>
      </c>
      <c r="F327" s="93" t="str">
        <f t="shared" si="17"/>
        <v/>
      </c>
      <c r="G327" s="93" t="str">
        <f t="shared" si="18"/>
        <v/>
      </c>
    </row>
    <row r="328" spans="1:7" x14ac:dyDescent="0.25">
      <c r="A328" s="66" t="s">
        <v>945</v>
      </c>
      <c r="B328" s="66" t="s">
        <v>815</v>
      </c>
      <c r="C328" s="66" t="s">
        <v>1428</v>
      </c>
      <c r="D328" s="66" t="s">
        <v>1428</v>
      </c>
      <c r="F328" s="93" t="str">
        <f t="shared" si="17"/>
        <v/>
      </c>
      <c r="G328" s="93" t="str">
        <f t="shared" si="18"/>
        <v/>
      </c>
    </row>
    <row r="329" spans="1:7" x14ac:dyDescent="0.25">
      <c r="A329" s="66" t="s">
        <v>946</v>
      </c>
      <c r="B329" s="66" t="s">
        <v>817</v>
      </c>
      <c r="C329" s="66" t="s">
        <v>1428</v>
      </c>
      <c r="D329" s="66" t="s">
        <v>1428</v>
      </c>
      <c r="F329" s="93" t="str">
        <f t="shared" si="17"/>
        <v/>
      </c>
      <c r="G329" s="93" t="str">
        <f t="shared" si="18"/>
        <v/>
      </c>
    </row>
    <row r="330" spans="1:7" x14ac:dyDescent="0.25">
      <c r="A330" s="66" t="s">
        <v>947</v>
      </c>
      <c r="B330" s="66" t="s">
        <v>819</v>
      </c>
      <c r="C330" s="66" t="s">
        <v>1428</v>
      </c>
      <c r="D330" s="66" t="s">
        <v>1428</v>
      </c>
      <c r="F330" s="93" t="str">
        <f t="shared" si="17"/>
        <v/>
      </c>
      <c r="G330" s="93" t="str">
        <f t="shared" si="18"/>
        <v/>
      </c>
    </row>
    <row r="331" spans="1:7" x14ac:dyDescent="0.25">
      <c r="A331" s="66" t="s">
        <v>948</v>
      </c>
      <c r="B331" s="94" t="s">
        <v>161</v>
      </c>
      <c r="C331" s="66">
        <f>SUM(C323:C330)</f>
        <v>0</v>
      </c>
      <c r="D331" s="66">
        <f>SUM(D323:D330)</f>
        <v>0</v>
      </c>
      <c r="F331" s="104">
        <f>SUM(F323:F330)</f>
        <v>0</v>
      </c>
      <c r="G331" s="104">
        <f>SUM(G323:G330)</f>
        <v>0</v>
      </c>
    </row>
    <row r="332" spans="1:7" hidden="1" outlineLevel="1" x14ac:dyDescent="0.25">
      <c r="A332" s="66" t="s">
        <v>949</v>
      </c>
      <c r="B332" s="96" t="s">
        <v>822</v>
      </c>
      <c r="F332" s="93" t="str">
        <f t="shared" ref="F332:F337" si="19">IF($C$331=0,"",IF(C332="[for completion]","",C332/$C$331))</f>
        <v/>
      </c>
      <c r="G332" s="93" t="str">
        <f t="shared" ref="G332:G337" si="20">IF($D$331=0,"",IF(D332="[for completion]","",D332/$D$331))</f>
        <v/>
      </c>
    </row>
    <row r="333" spans="1:7" hidden="1" outlineLevel="1" x14ac:dyDescent="0.25">
      <c r="A333" s="66" t="s">
        <v>950</v>
      </c>
      <c r="B333" s="96" t="s">
        <v>824</v>
      </c>
      <c r="F333" s="93" t="str">
        <f t="shared" si="19"/>
        <v/>
      </c>
      <c r="G333" s="93" t="str">
        <f t="shared" si="20"/>
        <v/>
      </c>
    </row>
    <row r="334" spans="1:7" hidden="1" outlineLevel="1" x14ac:dyDescent="0.25">
      <c r="A334" s="66" t="s">
        <v>951</v>
      </c>
      <c r="B334" s="96" t="s">
        <v>826</v>
      </c>
      <c r="F334" s="93" t="str">
        <f t="shared" si="19"/>
        <v/>
      </c>
      <c r="G334" s="93" t="str">
        <f t="shared" si="20"/>
        <v/>
      </c>
    </row>
    <row r="335" spans="1:7" hidden="1" outlineLevel="1" x14ac:dyDescent="0.25">
      <c r="A335" s="66" t="s">
        <v>952</v>
      </c>
      <c r="B335" s="96" t="s">
        <v>828</v>
      </c>
      <c r="F335" s="93" t="str">
        <f t="shared" si="19"/>
        <v/>
      </c>
      <c r="G335" s="93" t="str">
        <f t="shared" si="20"/>
        <v/>
      </c>
    </row>
    <row r="336" spans="1:7" hidden="1" outlineLevel="1" x14ac:dyDescent="0.25">
      <c r="A336" s="66" t="s">
        <v>953</v>
      </c>
      <c r="B336" s="96" t="s">
        <v>830</v>
      </c>
      <c r="F336" s="93" t="str">
        <f t="shared" si="19"/>
        <v/>
      </c>
      <c r="G336" s="93" t="str">
        <f t="shared" si="20"/>
        <v/>
      </c>
    </row>
    <row r="337" spans="1:7" hidden="1" outlineLevel="1" x14ac:dyDescent="0.25">
      <c r="A337" s="66" t="s">
        <v>954</v>
      </c>
      <c r="B337" s="96" t="s">
        <v>832</v>
      </c>
      <c r="F337" s="93" t="str">
        <f t="shared" si="19"/>
        <v/>
      </c>
      <c r="G337" s="93" t="str">
        <f t="shared" si="20"/>
        <v/>
      </c>
    </row>
    <row r="338" spans="1:7" hidden="1" outlineLevel="1" x14ac:dyDescent="0.25">
      <c r="A338" s="66" t="s">
        <v>955</v>
      </c>
      <c r="B338" s="96"/>
      <c r="F338" s="93"/>
      <c r="G338" s="93"/>
    </row>
    <row r="339" spans="1:7" hidden="1" outlineLevel="1" x14ac:dyDescent="0.25">
      <c r="A339" s="66" t="s">
        <v>956</v>
      </c>
      <c r="B339" s="96"/>
      <c r="F339" s="93"/>
      <c r="G339" s="93"/>
    </row>
    <row r="340" spans="1:7" hidden="1" outlineLevel="1" x14ac:dyDescent="0.25">
      <c r="A340" s="66" t="s">
        <v>957</v>
      </c>
      <c r="B340" s="96"/>
      <c r="F340" s="93"/>
      <c r="G340" s="104"/>
    </row>
    <row r="341" spans="1:7" ht="15" customHeight="1" collapsed="1" x14ac:dyDescent="0.25">
      <c r="A341" s="85"/>
      <c r="B341" s="86" t="s">
        <v>958</v>
      </c>
      <c r="C341" s="85" t="s">
        <v>959</v>
      </c>
      <c r="D341" s="85"/>
      <c r="E341" s="85"/>
      <c r="F341" s="85"/>
      <c r="G341" s="88"/>
    </row>
    <row r="342" spans="1:7" x14ac:dyDescent="0.25">
      <c r="A342" s="66" t="s">
        <v>960</v>
      </c>
      <c r="B342" s="83" t="s">
        <v>961</v>
      </c>
      <c r="C342" s="66" t="s">
        <v>1428</v>
      </c>
      <c r="G342" s="66"/>
    </row>
    <row r="343" spans="1:7" x14ac:dyDescent="0.25">
      <c r="A343" s="66" t="s">
        <v>962</v>
      </c>
      <c r="B343" s="83" t="s">
        <v>963</v>
      </c>
      <c r="C343" s="66" t="s">
        <v>1428</v>
      </c>
      <c r="G343" s="66"/>
    </row>
    <row r="344" spans="1:7" x14ac:dyDescent="0.25">
      <c r="A344" s="66" t="s">
        <v>964</v>
      </c>
      <c r="B344" s="83" t="s">
        <v>965</v>
      </c>
      <c r="C344" s="66" t="s">
        <v>1428</v>
      </c>
      <c r="G344" s="66"/>
    </row>
    <row r="345" spans="1:7" x14ac:dyDescent="0.25">
      <c r="A345" s="66" t="s">
        <v>966</v>
      </c>
      <c r="B345" s="83" t="s">
        <v>967</v>
      </c>
      <c r="C345" s="66" t="s">
        <v>1428</v>
      </c>
      <c r="G345" s="66"/>
    </row>
    <row r="346" spans="1:7" x14ac:dyDescent="0.25">
      <c r="A346" s="66" t="s">
        <v>968</v>
      </c>
      <c r="B346" s="83" t="s">
        <v>969</v>
      </c>
      <c r="C346" s="66" t="s">
        <v>1428</v>
      </c>
      <c r="G346" s="66"/>
    </row>
    <row r="347" spans="1:7" x14ac:dyDescent="0.25">
      <c r="A347" s="66" t="s">
        <v>970</v>
      </c>
      <c r="B347" s="83" t="s">
        <v>971</v>
      </c>
      <c r="C347" s="66" t="s">
        <v>1428</v>
      </c>
      <c r="G347" s="66"/>
    </row>
    <row r="348" spans="1:7" x14ac:dyDescent="0.25">
      <c r="A348" s="66" t="s">
        <v>972</v>
      </c>
      <c r="B348" s="83" t="s">
        <v>973</v>
      </c>
      <c r="C348" s="66" t="s">
        <v>1428</v>
      </c>
      <c r="G348" s="66"/>
    </row>
    <row r="349" spans="1:7" x14ac:dyDescent="0.25">
      <c r="A349" s="66" t="s">
        <v>974</v>
      </c>
      <c r="B349" s="83" t="s">
        <v>975</v>
      </c>
      <c r="C349" s="66" t="s">
        <v>1428</v>
      </c>
      <c r="G349" s="66"/>
    </row>
    <row r="350" spans="1:7" x14ac:dyDescent="0.25">
      <c r="A350" s="66" t="s">
        <v>976</v>
      </c>
      <c r="B350" s="83" t="s">
        <v>977</v>
      </c>
      <c r="C350" s="66" t="s">
        <v>1428</v>
      </c>
      <c r="G350" s="66"/>
    </row>
    <row r="351" spans="1:7" x14ac:dyDescent="0.25">
      <c r="A351" s="66" t="s">
        <v>978</v>
      </c>
      <c r="B351" s="83" t="s">
        <v>159</v>
      </c>
      <c r="C351" s="66" t="s">
        <v>1428</v>
      </c>
      <c r="G351" s="66"/>
    </row>
    <row r="352" spans="1:7" hidden="1" outlineLevel="1" x14ac:dyDescent="0.25">
      <c r="A352" s="66" t="s">
        <v>979</v>
      </c>
      <c r="B352" s="96" t="s">
        <v>980</v>
      </c>
      <c r="G352" s="66"/>
    </row>
    <row r="353" spans="1:7" hidden="1" outlineLevel="1" x14ac:dyDescent="0.25">
      <c r="A353" s="66" t="s">
        <v>981</v>
      </c>
      <c r="B353" s="96" t="s">
        <v>163</v>
      </c>
      <c r="G353" s="66"/>
    </row>
    <row r="354" spans="1:7" hidden="1" outlineLevel="1" x14ac:dyDescent="0.25">
      <c r="A354" s="66" t="s">
        <v>982</v>
      </c>
      <c r="B354" s="96" t="s">
        <v>163</v>
      </c>
      <c r="G354" s="66"/>
    </row>
    <row r="355" spans="1:7" hidden="1" outlineLevel="1" x14ac:dyDescent="0.25">
      <c r="A355" s="66" t="s">
        <v>983</v>
      </c>
      <c r="B355" s="96" t="s">
        <v>163</v>
      </c>
      <c r="G355" s="66"/>
    </row>
    <row r="356" spans="1:7" hidden="1" outlineLevel="1" x14ac:dyDescent="0.25">
      <c r="A356" s="66" t="s">
        <v>984</v>
      </c>
      <c r="B356" s="96" t="s">
        <v>163</v>
      </c>
      <c r="G356" s="66"/>
    </row>
    <row r="357" spans="1:7" hidden="1" outlineLevel="1" x14ac:dyDescent="0.25">
      <c r="A357" s="66" t="s">
        <v>985</v>
      </c>
      <c r="B357" s="96" t="s">
        <v>163</v>
      </c>
      <c r="G357" s="66"/>
    </row>
    <row r="358" spans="1:7" hidden="1" outlineLevel="1" x14ac:dyDescent="0.25">
      <c r="A358" s="66" t="s">
        <v>986</v>
      </c>
      <c r="B358" s="96" t="s">
        <v>163</v>
      </c>
      <c r="G358" s="66"/>
    </row>
    <row r="359" spans="1:7" hidden="1" outlineLevel="1" x14ac:dyDescent="0.25">
      <c r="A359" s="66" t="s">
        <v>987</v>
      </c>
      <c r="B359" s="96" t="s">
        <v>163</v>
      </c>
      <c r="G359" s="66"/>
    </row>
    <row r="360" spans="1:7" hidden="1" outlineLevel="1" x14ac:dyDescent="0.25">
      <c r="A360" s="66" t="s">
        <v>988</v>
      </c>
      <c r="B360" s="96" t="s">
        <v>163</v>
      </c>
      <c r="G360" s="66"/>
    </row>
    <row r="361" spans="1:7" hidden="1" outlineLevel="1" x14ac:dyDescent="0.25">
      <c r="A361" s="66" t="s">
        <v>989</v>
      </c>
      <c r="B361" s="96" t="s">
        <v>163</v>
      </c>
      <c r="G361" s="66"/>
    </row>
    <row r="362" spans="1:7" hidden="1" outlineLevel="1" x14ac:dyDescent="0.25">
      <c r="A362" s="66" t="s">
        <v>990</v>
      </c>
      <c r="B362" s="96" t="s">
        <v>163</v>
      </c>
      <c r="G362" s="66"/>
    </row>
    <row r="363" spans="1:7" hidden="1" outlineLevel="1" x14ac:dyDescent="0.25">
      <c r="A363" s="66" t="s">
        <v>991</v>
      </c>
      <c r="B363" s="96" t="s">
        <v>163</v>
      </c>
    </row>
    <row r="364" spans="1:7" hidden="1" outlineLevel="1" x14ac:dyDescent="0.25">
      <c r="A364" s="66" t="s">
        <v>992</v>
      </c>
      <c r="B364" s="96" t="s">
        <v>163</v>
      </c>
    </row>
    <row r="365" spans="1:7" hidden="1" outlineLevel="1" x14ac:dyDescent="0.25">
      <c r="A365" s="66" t="s">
        <v>993</v>
      </c>
      <c r="B365" s="96" t="s">
        <v>163</v>
      </c>
    </row>
    <row r="366" spans="1:7" hidden="1" outlineLevel="1" x14ac:dyDescent="0.25">
      <c r="A366" s="66" t="s">
        <v>994</v>
      </c>
      <c r="B366" s="96" t="s">
        <v>163</v>
      </c>
    </row>
    <row r="367" spans="1:7" hidden="1" outlineLevel="1" x14ac:dyDescent="0.25">
      <c r="A367" s="66" t="s">
        <v>995</v>
      </c>
      <c r="B367" s="96" t="s">
        <v>163</v>
      </c>
    </row>
    <row r="368" spans="1:7" hidden="1" outlineLevel="1" x14ac:dyDescent="0.25">
      <c r="A368" s="66" t="s">
        <v>996</v>
      </c>
      <c r="B368" s="96"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F308:G309 F2:G98 F119:G208 G99 G100:G118" 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5" customFormat="1" x14ac:dyDescent="0.25">
      <c r="A7" s="66"/>
      <c r="B7" s="91"/>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100"/>
      <c r="N9" s="100"/>
    </row>
    <row r="10" spans="1:14" x14ac:dyDescent="0.25">
      <c r="A10" s="66" t="s">
        <v>1001</v>
      </c>
      <c r="B10" s="66" t="s">
        <v>1002</v>
      </c>
      <c r="C10" s="66" t="s">
        <v>95</v>
      </c>
      <c r="E10" s="83"/>
      <c r="F10" s="83"/>
      <c r="H10"/>
      <c r="I10" s="83"/>
      <c r="L10" s="83"/>
      <c r="M10" s="83"/>
    </row>
    <row r="11" spans="1:14" outlineLevel="1" x14ac:dyDescent="0.25">
      <c r="A11" s="66" t="s">
        <v>1003</v>
      </c>
      <c r="B11" s="96" t="s">
        <v>587</v>
      </c>
      <c r="E11" s="83"/>
      <c r="F11" s="83"/>
      <c r="H11"/>
      <c r="I11" s="83"/>
      <c r="L11" s="83"/>
      <c r="M11" s="83"/>
    </row>
    <row r="12" spans="1:14" outlineLevel="1" x14ac:dyDescent="0.25">
      <c r="A12" s="66" t="s">
        <v>1004</v>
      </c>
      <c r="B12" s="96"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3"/>
      <c r="J18" s="80"/>
      <c r="K18" s="80"/>
      <c r="L18" s="72"/>
      <c r="M18" s="80"/>
      <c r="N18" s="80"/>
    </row>
    <row r="19" spans="1:14" x14ac:dyDescent="0.25">
      <c r="A19" s="66" t="s">
        <v>1014</v>
      </c>
      <c r="B19" s="66" t="s">
        <v>1015</v>
      </c>
      <c r="C19" s="66" t="s">
        <v>95</v>
      </c>
      <c r="D19" s="80"/>
      <c r="E19" s="80"/>
      <c r="F19" s="100"/>
      <c r="G19" s="100"/>
      <c r="H19"/>
      <c r="I19" s="83"/>
      <c r="L19" s="80"/>
      <c r="M19" s="100"/>
      <c r="N19" s="100"/>
    </row>
    <row r="20" spans="1:14" x14ac:dyDescent="0.25">
      <c r="A20" s="80"/>
      <c r="B20" s="123"/>
      <c r="C20" s="80"/>
      <c r="D20" s="80"/>
      <c r="E20" s="80"/>
      <c r="F20" s="100"/>
      <c r="G20" s="100"/>
      <c r="H20"/>
      <c r="I20" s="123"/>
      <c r="J20" s="80"/>
      <c r="K20" s="80"/>
      <c r="L20" s="80"/>
      <c r="M20" s="100"/>
      <c r="N20" s="100"/>
    </row>
    <row r="21" spans="1:14" x14ac:dyDescent="0.25">
      <c r="B21" s="66" t="s">
        <v>774</v>
      </c>
      <c r="C21" s="80"/>
      <c r="D21" s="80"/>
      <c r="E21" s="80"/>
      <c r="F21" s="100"/>
      <c r="G21" s="100"/>
      <c r="H21"/>
      <c r="I21" s="83"/>
      <c r="J21" s="80"/>
      <c r="K21" s="80"/>
      <c r="L21" s="80"/>
      <c r="M21" s="100"/>
      <c r="N21" s="100"/>
    </row>
    <row r="22" spans="1:14" x14ac:dyDescent="0.25">
      <c r="A22" s="66" t="s">
        <v>1016</v>
      </c>
      <c r="B22" s="83" t="s">
        <v>691</v>
      </c>
      <c r="C22" s="66" t="s">
        <v>95</v>
      </c>
      <c r="D22" s="66" t="s">
        <v>95</v>
      </c>
      <c r="E22" s="83"/>
      <c r="F22" s="93" t="str">
        <f>IF($C$37=0,"",IF(C22="[for completion]","",C22/$C$37))</f>
        <v/>
      </c>
      <c r="G22" s="93" t="str">
        <f>IF($D$37=0,"",IF(D22="[for completion]","",D22/$D$37))</f>
        <v/>
      </c>
      <c r="H22"/>
      <c r="I22" s="83"/>
      <c r="L22" s="83"/>
      <c r="M22" s="93"/>
      <c r="N22" s="93"/>
    </row>
    <row r="23" spans="1:14" x14ac:dyDescent="0.25">
      <c r="A23" s="66" t="s">
        <v>1017</v>
      </c>
      <c r="B23" s="83" t="s">
        <v>691</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1018</v>
      </c>
      <c r="B24" s="83" t="s">
        <v>691</v>
      </c>
      <c r="C24" s="66" t="s">
        <v>95</v>
      </c>
      <c r="D24" s="66" t="s">
        <v>95</v>
      </c>
      <c r="F24" s="93" t="str">
        <f t="shared" si="0"/>
        <v/>
      </c>
      <c r="G24" s="93" t="str">
        <f t="shared" si="1"/>
        <v/>
      </c>
      <c r="H24"/>
      <c r="I24" s="83"/>
      <c r="M24" s="93"/>
      <c r="N24" s="93"/>
    </row>
    <row r="25" spans="1:14" x14ac:dyDescent="0.25">
      <c r="A25" s="66" t="s">
        <v>1019</v>
      </c>
      <c r="B25" s="83" t="s">
        <v>691</v>
      </c>
      <c r="C25" s="66" t="s">
        <v>95</v>
      </c>
      <c r="D25" s="66" t="s">
        <v>95</v>
      </c>
      <c r="E25" s="104"/>
      <c r="F25" s="93" t="str">
        <f t="shared" si="0"/>
        <v/>
      </c>
      <c r="G25" s="93" t="str">
        <f t="shared" si="1"/>
        <v/>
      </c>
      <c r="H25"/>
      <c r="I25" s="83"/>
      <c r="L25" s="104"/>
      <c r="M25" s="93"/>
      <c r="N25" s="93"/>
    </row>
    <row r="26" spans="1:14" x14ac:dyDescent="0.25">
      <c r="A26" s="66" t="s">
        <v>1020</v>
      </c>
      <c r="B26" s="83" t="s">
        <v>691</v>
      </c>
      <c r="C26" s="66" t="s">
        <v>95</v>
      </c>
      <c r="D26" s="66" t="s">
        <v>95</v>
      </c>
      <c r="E26" s="104"/>
      <c r="F26" s="93" t="str">
        <f t="shared" si="0"/>
        <v/>
      </c>
      <c r="G26" s="93" t="str">
        <f t="shared" si="1"/>
        <v/>
      </c>
      <c r="H26"/>
      <c r="I26" s="83"/>
      <c r="L26" s="104"/>
      <c r="M26" s="93"/>
      <c r="N26" s="93"/>
    </row>
    <row r="27" spans="1:14" x14ac:dyDescent="0.25">
      <c r="A27" s="66" t="s">
        <v>1021</v>
      </c>
      <c r="B27" s="83" t="s">
        <v>691</v>
      </c>
      <c r="C27" s="66" t="s">
        <v>95</v>
      </c>
      <c r="D27" s="66" t="s">
        <v>95</v>
      </c>
      <c r="E27" s="104"/>
      <c r="F27" s="93" t="str">
        <f t="shared" si="0"/>
        <v/>
      </c>
      <c r="G27" s="93" t="str">
        <f t="shared" si="1"/>
        <v/>
      </c>
      <c r="H27"/>
      <c r="I27" s="83"/>
      <c r="L27" s="104"/>
      <c r="M27" s="93"/>
      <c r="N27" s="93"/>
    </row>
    <row r="28" spans="1:14" x14ac:dyDescent="0.25">
      <c r="A28" s="66" t="s">
        <v>1022</v>
      </c>
      <c r="B28" s="83" t="s">
        <v>691</v>
      </c>
      <c r="C28" s="66" t="s">
        <v>95</v>
      </c>
      <c r="D28" s="66" t="s">
        <v>95</v>
      </c>
      <c r="E28" s="104"/>
      <c r="F28" s="93" t="str">
        <f t="shared" si="0"/>
        <v/>
      </c>
      <c r="G28" s="93" t="str">
        <f t="shared" si="1"/>
        <v/>
      </c>
      <c r="H28"/>
      <c r="I28" s="83"/>
      <c r="L28" s="104"/>
      <c r="M28" s="93"/>
      <c r="N28" s="93"/>
    </row>
    <row r="29" spans="1:14" x14ac:dyDescent="0.25">
      <c r="A29" s="66" t="s">
        <v>1023</v>
      </c>
      <c r="B29" s="83" t="s">
        <v>691</v>
      </c>
      <c r="C29" s="66" t="s">
        <v>95</v>
      </c>
      <c r="D29" s="66" t="s">
        <v>95</v>
      </c>
      <c r="E29" s="104"/>
      <c r="F29" s="93" t="str">
        <f t="shared" si="0"/>
        <v/>
      </c>
      <c r="G29" s="93" t="str">
        <f t="shared" si="1"/>
        <v/>
      </c>
      <c r="H29"/>
      <c r="I29" s="83"/>
      <c r="L29" s="104"/>
      <c r="M29" s="93"/>
      <c r="N29" s="93"/>
    </row>
    <row r="30" spans="1:14" x14ac:dyDescent="0.25">
      <c r="A30" s="66" t="s">
        <v>1024</v>
      </c>
      <c r="B30" s="83" t="s">
        <v>691</v>
      </c>
      <c r="C30" s="66" t="s">
        <v>95</v>
      </c>
      <c r="D30" s="66" t="s">
        <v>95</v>
      </c>
      <c r="E30" s="104"/>
      <c r="F30" s="93" t="str">
        <f t="shared" si="0"/>
        <v/>
      </c>
      <c r="G30" s="93" t="str">
        <f t="shared" si="1"/>
        <v/>
      </c>
      <c r="H30"/>
      <c r="I30" s="83"/>
      <c r="L30" s="104"/>
      <c r="M30" s="93"/>
      <c r="N30" s="93"/>
    </row>
    <row r="31" spans="1:14" x14ac:dyDescent="0.25">
      <c r="A31" s="66" t="s">
        <v>1025</v>
      </c>
      <c r="B31" s="83" t="s">
        <v>691</v>
      </c>
      <c r="C31" s="66" t="s">
        <v>95</v>
      </c>
      <c r="D31" s="66" t="s">
        <v>95</v>
      </c>
      <c r="E31" s="104"/>
      <c r="F31" s="93" t="str">
        <f t="shared" si="0"/>
        <v/>
      </c>
      <c r="G31" s="93" t="str">
        <f t="shared" si="1"/>
        <v/>
      </c>
      <c r="H31"/>
      <c r="I31" s="83"/>
      <c r="L31" s="104"/>
      <c r="M31" s="93"/>
      <c r="N31" s="93"/>
    </row>
    <row r="32" spans="1:14" x14ac:dyDescent="0.25">
      <c r="A32" s="66" t="s">
        <v>1026</v>
      </c>
      <c r="B32" s="83" t="s">
        <v>691</v>
      </c>
      <c r="C32" s="66" t="s">
        <v>95</v>
      </c>
      <c r="D32" s="66" t="s">
        <v>95</v>
      </c>
      <c r="E32" s="104"/>
      <c r="F32" s="93" t="str">
        <f t="shared" si="0"/>
        <v/>
      </c>
      <c r="G32" s="93" t="str">
        <f t="shared" si="1"/>
        <v/>
      </c>
      <c r="H32"/>
      <c r="I32" s="83"/>
      <c r="L32" s="104"/>
      <c r="M32" s="93"/>
      <c r="N32" s="93"/>
    </row>
    <row r="33" spans="1:14" x14ac:dyDescent="0.25">
      <c r="A33" s="66" t="s">
        <v>1027</v>
      </c>
      <c r="B33" s="83" t="s">
        <v>691</v>
      </c>
      <c r="C33" s="66" t="s">
        <v>95</v>
      </c>
      <c r="D33" s="66" t="s">
        <v>95</v>
      </c>
      <c r="E33" s="104"/>
      <c r="F33" s="93" t="str">
        <f t="shared" si="0"/>
        <v/>
      </c>
      <c r="G33" s="93" t="str">
        <f t="shared" si="1"/>
        <v/>
      </c>
      <c r="H33"/>
      <c r="I33" s="83"/>
      <c r="L33" s="104"/>
      <c r="M33" s="93"/>
      <c r="N33" s="93"/>
    </row>
    <row r="34" spans="1:14" x14ac:dyDescent="0.25">
      <c r="A34" s="66" t="s">
        <v>1028</v>
      </c>
      <c r="B34" s="83" t="s">
        <v>691</v>
      </c>
      <c r="C34" s="66" t="s">
        <v>95</v>
      </c>
      <c r="D34" s="66" t="s">
        <v>95</v>
      </c>
      <c r="E34" s="104"/>
      <c r="F34" s="93" t="str">
        <f t="shared" si="0"/>
        <v/>
      </c>
      <c r="G34" s="93" t="str">
        <f t="shared" si="1"/>
        <v/>
      </c>
      <c r="H34"/>
      <c r="I34" s="83"/>
      <c r="L34" s="104"/>
      <c r="M34" s="93"/>
      <c r="N34" s="93"/>
    </row>
    <row r="35" spans="1:14" x14ac:dyDescent="0.25">
      <c r="A35" s="66" t="s">
        <v>1029</v>
      </c>
      <c r="B35" s="83" t="s">
        <v>691</v>
      </c>
      <c r="C35" s="66" t="s">
        <v>95</v>
      </c>
      <c r="D35" s="66" t="s">
        <v>95</v>
      </c>
      <c r="E35" s="104"/>
      <c r="F35" s="93" t="str">
        <f t="shared" si="0"/>
        <v/>
      </c>
      <c r="G35" s="93" t="str">
        <f t="shared" si="1"/>
        <v/>
      </c>
      <c r="H35"/>
      <c r="I35" s="83"/>
      <c r="L35" s="104"/>
      <c r="M35" s="93"/>
      <c r="N35" s="93"/>
    </row>
    <row r="36" spans="1:14" x14ac:dyDescent="0.25">
      <c r="A36" s="66" t="s">
        <v>1030</v>
      </c>
      <c r="B36" s="83" t="s">
        <v>691</v>
      </c>
      <c r="C36" s="66" t="s">
        <v>95</v>
      </c>
      <c r="D36" s="66" t="s">
        <v>95</v>
      </c>
      <c r="E36" s="104"/>
      <c r="F36" s="93" t="str">
        <f t="shared" si="0"/>
        <v/>
      </c>
      <c r="G36" s="93" t="str">
        <f t="shared" si="1"/>
        <v/>
      </c>
      <c r="H36"/>
      <c r="I36" s="83"/>
      <c r="L36" s="104"/>
      <c r="M36" s="93"/>
      <c r="N36" s="93"/>
    </row>
    <row r="37" spans="1:14" x14ac:dyDescent="0.25">
      <c r="A37" s="66" t="s">
        <v>1031</v>
      </c>
      <c r="B37" s="94" t="s">
        <v>161</v>
      </c>
      <c r="C37" s="83">
        <f>SUM(C22:C36)</f>
        <v>0</v>
      </c>
      <c r="D37" s="83">
        <f>SUM(D22:D36)</f>
        <v>0</v>
      </c>
      <c r="E37" s="104"/>
      <c r="F37" s="95">
        <f>SUM(F22:F36)</f>
        <v>0</v>
      </c>
      <c r="G37" s="95">
        <f>SUM(G22:G36)</f>
        <v>0</v>
      </c>
      <c r="H37"/>
      <c r="I37" s="94"/>
      <c r="J37" s="83"/>
      <c r="K37" s="83"/>
      <c r="L37" s="104"/>
      <c r="M37" s="95"/>
      <c r="N37" s="95"/>
    </row>
    <row r="38" spans="1:14" x14ac:dyDescent="0.25">
      <c r="A38" s="85"/>
      <c r="B38" s="86" t="s">
        <v>1032</v>
      </c>
      <c r="C38" s="85" t="s">
        <v>125</v>
      </c>
      <c r="D38" s="85"/>
      <c r="E38" s="87"/>
      <c r="F38" s="85" t="s">
        <v>1012</v>
      </c>
      <c r="G38" s="85"/>
      <c r="H38"/>
      <c r="I38" s="123"/>
      <c r="J38" s="80"/>
      <c r="K38" s="80"/>
      <c r="L38" s="72"/>
      <c r="M38" s="80"/>
      <c r="N38" s="80"/>
    </row>
    <row r="39" spans="1:14" x14ac:dyDescent="0.25">
      <c r="A39" s="66" t="s">
        <v>1033</v>
      </c>
      <c r="B39" s="83" t="s">
        <v>1034</v>
      </c>
      <c r="C39" s="66" t="s">
        <v>95</v>
      </c>
      <c r="E39" s="126"/>
      <c r="F39" s="93" t="str">
        <f>IF($C$42=0,"",IF(C39="[for completion]","",C39/$C$42))</f>
        <v/>
      </c>
      <c r="G39" s="92"/>
      <c r="H39"/>
      <c r="I39" s="83"/>
      <c r="L39" s="126"/>
      <c r="M39" s="93"/>
      <c r="N39" s="92"/>
    </row>
    <row r="40" spans="1:14" x14ac:dyDescent="0.25">
      <c r="A40" s="66" t="s">
        <v>1035</v>
      </c>
      <c r="B40" s="83" t="s">
        <v>1036</v>
      </c>
      <c r="C40" s="66" t="s">
        <v>95</v>
      </c>
      <c r="E40" s="126"/>
      <c r="F40" s="93" t="str">
        <f>IF($C$42=0,"",IF(C40="[for completion]","",C40/$C$42))</f>
        <v/>
      </c>
      <c r="G40" s="92"/>
      <c r="H40"/>
      <c r="I40" s="83"/>
      <c r="L40" s="126"/>
      <c r="M40" s="93"/>
      <c r="N40" s="92"/>
    </row>
    <row r="41" spans="1:14" x14ac:dyDescent="0.25">
      <c r="A41" s="66" t="s">
        <v>1037</v>
      </c>
      <c r="B41" s="83" t="s">
        <v>159</v>
      </c>
      <c r="C41" s="66" t="s">
        <v>95</v>
      </c>
      <c r="E41" s="104"/>
      <c r="F41" s="93" t="str">
        <f>IF($C$42=0,"",IF(C41="[for completion]","",C41/$C$42))</f>
        <v/>
      </c>
      <c r="G41" s="92"/>
      <c r="H41"/>
      <c r="I41" s="83"/>
      <c r="L41" s="104"/>
      <c r="M41" s="93"/>
      <c r="N41" s="92"/>
    </row>
    <row r="42" spans="1:14" x14ac:dyDescent="0.25">
      <c r="A42" s="66" t="s">
        <v>1038</v>
      </c>
      <c r="B42" s="94" t="s">
        <v>161</v>
      </c>
      <c r="C42" s="83">
        <f>SUM(C39:C41)</f>
        <v>0</v>
      </c>
      <c r="D42" s="83"/>
      <c r="E42" s="104"/>
      <c r="F42" s="95">
        <f>SUM(F39:F41)</f>
        <v>0</v>
      </c>
      <c r="G42" s="92"/>
      <c r="H42"/>
      <c r="I42" s="83"/>
      <c r="L42" s="104"/>
      <c r="M42" s="93"/>
      <c r="N42" s="92"/>
    </row>
    <row r="43" spans="1:14" outlineLevel="1" x14ac:dyDescent="0.25">
      <c r="A43" s="66" t="s">
        <v>1039</v>
      </c>
      <c r="B43" s="94"/>
      <c r="C43" s="83"/>
      <c r="D43" s="83"/>
      <c r="E43" s="104"/>
      <c r="F43" s="95"/>
      <c r="G43" s="92"/>
      <c r="H43"/>
      <c r="I43" s="83"/>
      <c r="L43" s="104"/>
      <c r="M43" s="93"/>
      <c r="N43" s="92"/>
    </row>
    <row r="44" spans="1:14" outlineLevel="1" x14ac:dyDescent="0.25">
      <c r="A44" s="66" t="s">
        <v>1040</v>
      </c>
      <c r="B44" s="94"/>
      <c r="C44" s="83"/>
      <c r="D44" s="83"/>
      <c r="E44" s="104"/>
      <c r="F44" s="95"/>
      <c r="G44" s="92"/>
      <c r="H44"/>
      <c r="I44" s="83"/>
      <c r="L44" s="104"/>
      <c r="M44" s="93"/>
      <c r="N44" s="92"/>
    </row>
    <row r="45" spans="1:14" outlineLevel="1" x14ac:dyDescent="0.25">
      <c r="A45" s="66" t="s">
        <v>1041</v>
      </c>
      <c r="B45" s="83"/>
      <c r="E45" s="104"/>
      <c r="F45" s="93"/>
      <c r="G45" s="92"/>
      <c r="H45"/>
      <c r="I45" s="83"/>
      <c r="L45" s="104"/>
      <c r="M45" s="93"/>
      <c r="N45" s="92"/>
    </row>
    <row r="46" spans="1:14" outlineLevel="1" x14ac:dyDescent="0.25">
      <c r="A46" s="66" t="s">
        <v>1042</v>
      </c>
      <c r="B46" s="83"/>
      <c r="E46" s="104"/>
      <c r="F46" s="93"/>
      <c r="G46" s="92"/>
      <c r="H46"/>
      <c r="I46" s="83"/>
      <c r="L46" s="104"/>
      <c r="M46" s="93"/>
      <c r="N46" s="92"/>
    </row>
    <row r="47" spans="1:14" outlineLevel="1" x14ac:dyDescent="0.25">
      <c r="A47" s="66" t="s">
        <v>1043</v>
      </c>
      <c r="B47" s="83"/>
      <c r="E47" s="104"/>
      <c r="F47" s="93"/>
      <c r="G47" s="92"/>
      <c r="H47"/>
      <c r="I47" s="83"/>
      <c r="L47" s="104"/>
      <c r="M47" s="93"/>
      <c r="N47" s="92"/>
    </row>
    <row r="48" spans="1:14" ht="15" customHeight="1" x14ac:dyDescent="0.25">
      <c r="A48" s="85"/>
      <c r="B48" s="86" t="s">
        <v>605</v>
      </c>
      <c r="C48" s="85" t="s">
        <v>1012</v>
      </c>
      <c r="D48" s="85"/>
      <c r="E48" s="87"/>
      <c r="F48" s="88"/>
      <c r="G48" s="88"/>
      <c r="H48"/>
      <c r="I48" s="123"/>
      <c r="J48" s="80"/>
      <c r="K48" s="80"/>
      <c r="L48" s="72"/>
      <c r="M48" s="100"/>
      <c r="N48" s="100"/>
    </row>
    <row r="49" spans="1:14" x14ac:dyDescent="0.25">
      <c r="A49" s="66" t="s">
        <v>1044</v>
      </c>
      <c r="B49" s="119"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9"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9"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6" t="s">
        <v>163</v>
      </c>
      <c r="G93" s="66"/>
      <c r="H93"/>
      <c r="I93" s="83"/>
      <c r="N93" s="66"/>
    </row>
    <row r="94" spans="1:14" outlineLevel="1" x14ac:dyDescent="0.25">
      <c r="A94" s="66" t="s">
        <v>1089</v>
      </c>
      <c r="B94" s="96" t="s">
        <v>163</v>
      </c>
      <c r="G94" s="66"/>
      <c r="H94"/>
      <c r="I94" s="83"/>
      <c r="N94" s="66"/>
    </row>
    <row r="95" spans="1:14" outlineLevel="1" x14ac:dyDescent="0.25">
      <c r="A95" s="66" t="s">
        <v>1090</v>
      </c>
      <c r="B95" s="96" t="s">
        <v>163</v>
      </c>
      <c r="G95" s="66"/>
      <c r="H95"/>
      <c r="I95" s="83"/>
      <c r="N95" s="66"/>
    </row>
    <row r="96" spans="1:14" outlineLevel="1" x14ac:dyDescent="0.25">
      <c r="A96" s="66" t="s">
        <v>1091</v>
      </c>
      <c r="B96" s="96" t="s">
        <v>163</v>
      </c>
      <c r="G96" s="66"/>
      <c r="H96"/>
      <c r="I96" s="83"/>
      <c r="N96" s="66"/>
    </row>
    <row r="97" spans="1:14" outlineLevel="1" x14ac:dyDescent="0.25">
      <c r="A97" s="66" t="s">
        <v>1092</v>
      </c>
      <c r="B97" s="96" t="s">
        <v>163</v>
      </c>
      <c r="G97" s="66"/>
      <c r="H97"/>
      <c r="I97" s="83"/>
      <c r="N97" s="66"/>
    </row>
    <row r="98" spans="1:14" outlineLevel="1" x14ac:dyDescent="0.25">
      <c r="A98" s="66" t="s">
        <v>1093</v>
      </c>
      <c r="B98" s="96" t="s">
        <v>163</v>
      </c>
      <c r="G98" s="66"/>
      <c r="H98"/>
      <c r="I98" s="83"/>
      <c r="N98" s="66"/>
    </row>
    <row r="99" spans="1:14" outlineLevel="1" x14ac:dyDescent="0.25">
      <c r="A99" s="66" t="s">
        <v>1094</v>
      </c>
      <c r="B99" s="96" t="s">
        <v>163</v>
      </c>
      <c r="G99" s="66"/>
      <c r="H99"/>
      <c r="I99" s="83"/>
      <c r="N99" s="66"/>
    </row>
    <row r="100" spans="1:14" outlineLevel="1" x14ac:dyDescent="0.25">
      <c r="A100" s="66" t="s">
        <v>1095</v>
      </c>
      <c r="B100" s="96" t="s">
        <v>163</v>
      </c>
      <c r="G100" s="66"/>
      <c r="H100"/>
      <c r="I100" s="83"/>
      <c r="N100" s="66"/>
    </row>
    <row r="101" spans="1:14" outlineLevel="1" x14ac:dyDescent="0.25">
      <c r="A101" s="66" t="s">
        <v>1096</v>
      </c>
      <c r="B101" s="96" t="s">
        <v>163</v>
      </c>
      <c r="G101" s="66"/>
      <c r="H101"/>
      <c r="I101" s="83"/>
      <c r="N101" s="66"/>
    </row>
    <row r="102" spans="1:14" outlineLevel="1" x14ac:dyDescent="0.25">
      <c r="A102" s="66" t="s">
        <v>1097</v>
      </c>
      <c r="B102" s="96" t="s">
        <v>163</v>
      </c>
      <c r="G102" s="66"/>
      <c r="H102"/>
      <c r="I102" s="83"/>
      <c r="N102" s="66"/>
    </row>
    <row r="103" spans="1:14" ht="15" customHeight="1" x14ac:dyDescent="0.25">
      <c r="A103" s="85"/>
      <c r="B103" s="86" t="s">
        <v>689</v>
      </c>
      <c r="C103" s="85" t="s">
        <v>1012</v>
      </c>
      <c r="D103" s="85"/>
      <c r="E103" s="87"/>
      <c r="F103" s="85"/>
      <c r="G103" s="88"/>
      <c r="H103"/>
      <c r="I103" s="123"/>
      <c r="J103" s="80"/>
      <c r="K103" s="80"/>
      <c r="L103" s="72"/>
      <c r="M103" s="80"/>
      <c r="N103" s="100"/>
    </row>
    <row r="104" spans="1:14" x14ac:dyDescent="0.25">
      <c r="A104" s="66" t="s">
        <v>1098</v>
      </c>
      <c r="B104" s="83" t="s">
        <v>691</v>
      </c>
      <c r="C104" s="66" t="s">
        <v>95</v>
      </c>
      <c r="G104" s="66"/>
      <c r="H104"/>
      <c r="I104" s="83"/>
      <c r="N104" s="66"/>
    </row>
    <row r="105" spans="1:14" x14ac:dyDescent="0.25">
      <c r="A105" s="66" t="s">
        <v>1099</v>
      </c>
      <c r="B105" s="83" t="s">
        <v>691</v>
      </c>
      <c r="C105" s="66" t="s">
        <v>95</v>
      </c>
      <c r="G105" s="66"/>
      <c r="H105"/>
      <c r="I105" s="83"/>
      <c r="N105" s="66"/>
    </row>
    <row r="106" spans="1:14" x14ac:dyDescent="0.25">
      <c r="A106" s="66" t="s">
        <v>1100</v>
      </c>
      <c r="B106" s="83" t="s">
        <v>691</v>
      </c>
      <c r="C106" s="66" t="s">
        <v>95</v>
      </c>
      <c r="G106" s="66"/>
      <c r="H106"/>
      <c r="I106" s="83"/>
      <c r="N106" s="66"/>
    </row>
    <row r="107" spans="1:14" x14ac:dyDescent="0.25">
      <c r="A107" s="66" t="s">
        <v>1101</v>
      </c>
      <c r="B107" s="83" t="s">
        <v>691</v>
      </c>
      <c r="C107" s="66" t="s">
        <v>95</v>
      </c>
      <c r="G107" s="66"/>
      <c r="H107"/>
      <c r="I107" s="83"/>
      <c r="N107" s="66"/>
    </row>
    <row r="108" spans="1:14" x14ac:dyDescent="0.25">
      <c r="A108" s="66" t="s">
        <v>1102</v>
      </c>
      <c r="B108" s="83" t="s">
        <v>691</v>
      </c>
      <c r="C108" s="66" t="s">
        <v>95</v>
      </c>
      <c r="G108" s="66"/>
      <c r="H108"/>
      <c r="I108" s="83"/>
      <c r="N108" s="66"/>
    </row>
    <row r="109" spans="1:14" x14ac:dyDescent="0.25">
      <c r="A109" s="66" t="s">
        <v>1103</v>
      </c>
      <c r="B109" s="83" t="s">
        <v>691</v>
      </c>
      <c r="C109" s="66" t="s">
        <v>95</v>
      </c>
      <c r="G109" s="66"/>
      <c r="H109"/>
      <c r="I109" s="83"/>
      <c r="N109" s="66"/>
    </row>
    <row r="110" spans="1:14" x14ac:dyDescent="0.25">
      <c r="A110" s="66" t="s">
        <v>1104</v>
      </c>
      <c r="B110" s="83" t="s">
        <v>691</v>
      </c>
      <c r="C110" s="66" t="s">
        <v>95</v>
      </c>
      <c r="G110" s="66"/>
      <c r="H110"/>
      <c r="I110" s="83"/>
      <c r="N110" s="66"/>
    </row>
    <row r="111" spans="1:14" x14ac:dyDescent="0.25">
      <c r="A111" s="66" t="s">
        <v>1105</v>
      </c>
      <c r="B111" s="83" t="s">
        <v>691</v>
      </c>
      <c r="C111" s="66" t="s">
        <v>95</v>
      </c>
      <c r="G111" s="66"/>
      <c r="H111"/>
      <c r="I111" s="83"/>
      <c r="N111" s="66"/>
    </row>
    <row r="112" spans="1:14" x14ac:dyDescent="0.25">
      <c r="A112" s="66" t="s">
        <v>1106</v>
      </c>
      <c r="B112" s="83" t="s">
        <v>691</v>
      </c>
      <c r="C112" s="66" t="s">
        <v>95</v>
      </c>
      <c r="G112" s="66"/>
      <c r="H112"/>
      <c r="I112" s="83"/>
      <c r="N112" s="66"/>
    </row>
    <row r="113" spans="1:14" x14ac:dyDescent="0.25">
      <c r="A113" s="66" t="s">
        <v>1107</v>
      </c>
      <c r="B113" s="83" t="s">
        <v>691</v>
      </c>
      <c r="C113" s="66" t="s">
        <v>95</v>
      </c>
      <c r="G113" s="66"/>
      <c r="H113"/>
      <c r="I113" s="83"/>
      <c r="N113" s="66"/>
    </row>
    <row r="114" spans="1:14" x14ac:dyDescent="0.25">
      <c r="A114" s="66" t="s">
        <v>1108</v>
      </c>
      <c r="B114" s="83" t="s">
        <v>691</v>
      </c>
      <c r="C114" s="66" t="s">
        <v>95</v>
      </c>
      <c r="G114" s="66"/>
      <c r="H114"/>
      <c r="I114" s="83"/>
      <c r="N114" s="66"/>
    </row>
    <row r="115" spans="1:14" x14ac:dyDescent="0.25">
      <c r="A115" s="66" t="s">
        <v>1109</v>
      </c>
      <c r="B115" s="83" t="s">
        <v>691</v>
      </c>
      <c r="C115" s="66" t="s">
        <v>95</v>
      </c>
      <c r="G115" s="66"/>
      <c r="H115"/>
      <c r="I115" s="83"/>
      <c r="N115" s="66"/>
    </row>
    <row r="116" spans="1:14" x14ac:dyDescent="0.25">
      <c r="A116" s="66" t="s">
        <v>1110</v>
      </c>
      <c r="B116" s="83" t="s">
        <v>691</v>
      </c>
      <c r="C116" s="66" t="s">
        <v>95</v>
      </c>
      <c r="G116" s="66"/>
      <c r="H116"/>
      <c r="I116" s="83"/>
      <c r="N116" s="66"/>
    </row>
    <row r="117" spans="1:14" x14ac:dyDescent="0.25">
      <c r="A117" s="66" t="s">
        <v>1111</v>
      </c>
      <c r="B117" s="83" t="s">
        <v>691</v>
      </c>
      <c r="C117" s="66" t="s">
        <v>95</v>
      </c>
      <c r="G117" s="66"/>
      <c r="H117"/>
      <c r="I117" s="83"/>
      <c r="N117" s="66"/>
    </row>
    <row r="118" spans="1:14" x14ac:dyDescent="0.25">
      <c r="A118" s="66" t="s">
        <v>1112</v>
      </c>
      <c r="B118" s="83" t="s">
        <v>691</v>
      </c>
      <c r="C118" s="66" t="s">
        <v>95</v>
      </c>
      <c r="G118" s="66"/>
      <c r="H118"/>
      <c r="I118" s="83"/>
      <c r="N118" s="66"/>
    </row>
    <row r="119" spans="1:14" x14ac:dyDescent="0.25">
      <c r="A119" s="66" t="s">
        <v>1113</v>
      </c>
      <c r="B119" s="83" t="s">
        <v>691</v>
      </c>
      <c r="C119" s="66" t="s">
        <v>95</v>
      </c>
      <c r="G119" s="66"/>
      <c r="H119"/>
      <c r="I119" s="83"/>
      <c r="N119" s="66"/>
    </row>
    <row r="120" spans="1:14" x14ac:dyDescent="0.25">
      <c r="A120" s="66" t="s">
        <v>1114</v>
      </c>
      <c r="B120" s="83" t="s">
        <v>691</v>
      </c>
      <c r="C120" s="66" t="s">
        <v>95</v>
      </c>
      <c r="G120" s="66"/>
      <c r="H120"/>
      <c r="I120" s="83"/>
      <c r="N120" s="66"/>
    </row>
    <row r="121" spans="1:14" x14ac:dyDescent="0.25">
      <c r="A121" s="66" t="s">
        <v>1115</v>
      </c>
      <c r="B121" s="83" t="s">
        <v>691</v>
      </c>
      <c r="C121" s="66" t="s">
        <v>95</v>
      </c>
      <c r="G121" s="66"/>
      <c r="H121"/>
      <c r="I121" s="83"/>
      <c r="N121" s="66"/>
    </row>
    <row r="122" spans="1:14" x14ac:dyDescent="0.25">
      <c r="A122" s="66" t="s">
        <v>1116</v>
      </c>
      <c r="B122" s="83" t="s">
        <v>691</v>
      </c>
      <c r="C122" s="66" t="s">
        <v>95</v>
      </c>
      <c r="G122" s="66"/>
      <c r="H122"/>
      <c r="I122" s="83"/>
      <c r="N122" s="66"/>
    </row>
    <row r="123" spans="1:14" x14ac:dyDescent="0.25">
      <c r="A123" s="66" t="s">
        <v>1117</v>
      </c>
      <c r="B123" s="83" t="s">
        <v>691</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3"/>
      <c r="J129" s="80"/>
      <c r="K129" s="80"/>
      <c r="L129" s="80"/>
      <c r="M129" s="100"/>
      <c r="N129" s="100"/>
    </row>
    <row r="130" spans="1:14" x14ac:dyDescent="0.25">
      <c r="A130" s="66" t="s">
        <v>1123</v>
      </c>
      <c r="B130" s="66" t="s">
        <v>724</v>
      </c>
      <c r="C130" s="66" t="s">
        <v>95</v>
      </c>
      <c r="D130"/>
      <c r="E130"/>
      <c r="F130"/>
      <c r="G130"/>
      <c r="H130"/>
      <c r="K130" s="109"/>
      <c r="L130" s="109"/>
      <c r="M130" s="109"/>
      <c r="N130" s="109"/>
    </row>
    <row r="131" spans="1:14" x14ac:dyDescent="0.25">
      <c r="A131" s="66" t="s">
        <v>1124</v>
      </c>
      <c r="B131" s="66" t="s">
        <v>726</v>
      </c>
      <c r="C131" s="66" t="s">
        <v>95</v>
      </c>
      <c r="D131"/>
      <c r="E131"/>
      <c r="F131"/>
      <c r="G131"/>
      <c r="H131"/>
      <c r="K131" s="109"/>
      <c r="L131" s="109"/>
      <c r="M131" s="109"/>
      <c r="N131" s="109"/>
    </row>
    <row r="132" spans="1:14" x14ac:dyDescent="0.25">
      <c r="A132" s="66" t="s">
        <v>1125</v>
      </c>
      <c r="B132" s="66" t="s">
        <v>159</v>
      </c>
      <c r="C132" s="66" t="s">
        <v>95</v>
      </c>
      <c r="D132"/>
      <c r="E132"/>
      <c r="F132"/>
      <c r="G132"/>
      <c r="H132"/>
      <c r="K132" s="109"/>
      <c r="L132" s="109"/>
      <c r="M132" s="109"/>
      <c r="N132" s="109"/>
    </row>
    <row r="133" spans="1:14" outlineLevel="1" x14ac:dyDescent="0.25">
      <c r="A133" s="66" t="s">
        <v>1126</v>
      </c>
      <c r="D133"/>
      <c r="E133"/>
      <c r="F133"/>
      <c r="G133"/>
      <c r="H133"/>
      <c r="K133" s="109"/>
      <c r="L133" s="109"/>
      <c r="M133" s="109"/>
      <c r="N133" s="109"/>
    </row>
    <row r="134" spans="1:14" outlineLevel="1" x14ac:dyDescent="0.25">
      <c r="A134" s="66" t="s">
        <v>1127</v>
      </c>
      <c r="D134"/>
      <c r="E134"/>
      <c r="F134"/>
      <c r="G134"/>
      <c r="H134"/>
      <c r="K134" s="109"/>
      <c r="L134" s="109"/>
      <c r="M134" s="109"/>
      <c r="N134" s="109"/>
    </row>
    <row r="135" spans="1:14" outlineLevel="1" x14ac:dyDescent="0.25">
      <c r="A135" s="66" t="s">
        <v>1128</v>
      </c>
      <c r="D135"/>
      <c r="E135"/>
      <c r="F135"/>
      <c r="G135"/>
      <c r="H135"/>
      <c r="K135" s="109"/>
      <c r="L135" s="109"/>
      <c r="M135" s="109"/>
      <c r="N135" s="109"/>
    </row>
    <row r="136" spans="1:14" outlineLevel="1" x14ac:dyDescent="0.25">
      <c r="A136" s="66" t="s">
        <v>1129</v>
      </c>
      <c r="D136"/>
      <c r="E136"/>
      <c r="F136"/>
      <c r="G136"/>
      <c r="H136"/>
      <c r="K136" s="109"/>
      <c r="L136" s="109"/>
      <c r="M136" s="109"/>
      <c r="N136" s="109"/>
    </row>
    <row r="137" spans="1:14" x14ac:dyDescent="0.25">
      <c r="A137" s="85"/>
      <c r="B137" s="86" t="s">
        <v>734</v>
      </c>
      <c r="C137" s="85" t="s">
        <v>1012</v>
      </c>
      <c r="D137" s="85"/>
      <c r="E137" s="85"/>
      <c r="F137" s="88"/>
      <c r="G137" s="88"/>
      <c r="H137"/>
      <c r="I137" s="123"/>
      <c r="J137" s="80"/>
      <c r="K137" s="80"/>
      <c r="L137" s="80"/>
      <c r="M137" s="100"/>
      <c r="N137" s="100"/>
    </row>
    <row r="138" spans="1:14" x14ac:dyDescent="0.25">
      <c r="A138" s="66" t="s">
        <v>1130</v>
      </c>
      <c r="B138" s="66" t="s">
        <v>736</v>
      </c>
      <c r="C138" s="66" t="s">
        <v>95</v>
      </c>
      <c r="D138" s="126"/>
      <c r="E138" s="126"/>
      <c r="F138" s="104"/>
      <c r="G138" s="92"/>
      <c r="H138"/>
      <c r="K138" s="126"/>
      <c r="L138" s="126"/>
      <c r="M138" s="104"/>
      <c r="N138" s="92"/>
    </row>
    <row r="139" spans="1:14" x14ac:dyDescent="0.25">
      <c r="A139" s="66" t="s">
        <v>1131</v>
      </c>
      <c r="B139" s="66" t="s">
        <v>738</v>
      </c>
      <c r="C139" s="66" t="s">
        <v>95</v>
      </c>
      <c r="D139" s="126"/>
      <c r="E139" s="126"/>
      <c r="F139" s="104"/>
      <c r="G139" s="92"/>
      <c r="H139"/>
      <c r="K139" s="126"/>
      <c r="L139" s="126"/>
      <c r="M139" s="104"/>
      <c r="N139" s="92"/>
    </row>
    <row r="140" spans="1:14" x14ac:dyDescent="0.25">
      <c r="A140" s="66" t="s">
        <v>1132</v>
      </c>
      <c r="B140" s="66" t="s">
        <v>159</v>
      </c>
      <c r="C140" s="66" t="s">
        <v>95</v>
      </c>
      <c r="D140" s="126"/>
      <c r="E140" s="126"/>
      <c r="F140" s="104"/>
      <c r="G140" s="92"/>
      <c r="H140"/>
      <c r="K140" s="126"/>
      <c r="L140" s="126"/>
      <c r="M140" s="104"/>
      <c r="N140" s="92"/>
    </row>
    <row r="141" spans="1:14" outlineLevel="1" x14ac:dyDescent="0.25">
      <c r="A141" s="66" t="s">
        <v>1133</v>
      </c>
      <c r="D141" s="126"/>
      <c r="E141" s="126"/>
      <c r="F141" s="104"/>
      <c r="G141" s="92"/>
      <c r="H141"/>
      <c r="K141" s="126"/>
      <c r="L141" s="126"/>
      <c r="M141" s="104"/>
      <c r="N141" s="92"/>
    </row>
    <row r="142" spans="1:14" outlineLevel="1" x14ac:dyDescent="0.25">
      <c r="A142" s="66" t="s">
        <v>1134</v>
      </c>
      <c r="D142" s="126"/>
      <c r="E142" s="126"/>
      <c r="F142" s="104"/>
      <c r="G142" s="92"/>
      <c r="H142"/>
      <c r="K142" s="126"/>
      <c r="L142" s="126"/>
      <c r="M142" s="104"/>
      <c r="N142" s="92"/>
    </row>
    <row r="143" spans="1:14" outlineLevel="1" x14ac:dyDescent="0.25">
      <c r="A143" s="66" t="s">
        <v>1135</v>
      </c>
      <c r="D143" s="126"/>
      <c r="E143" s="126"/>
      <c r="F143" s="104"/>
      <c r="G143" s="92"/>
      <c r="H143"/>
      <c r="K143" s="126"/>
      <c r="L143" s="126"/>
      <c r="M143" s="104"/>
      <c r="N143" s="92"/>
    </row>
    <row r="144" spans="1:14" outlineLevel="1" x14ac:dyDescent="0.25">
      <c r="A144" s="66" t="s">
        <v>1136</v>
      </c>
      <c r="D144" s="126"/>
      <c r="E144" s="126"/>
      <c r="F144" s="104"/>
      <c r="G144" s="92"/>
      <c r="H144"/>
      <c r="K144" s="126"/>
      <c r="L144" s="126"/>
      <c r="M144" s="104"/>
      <c r="N144" s="92"/>
    </row>
    <row r="145" spans="1:14" outlineLevel="1" x14ac:dyDescent="0.25">
      <c r="A145" s="66" t="s">
        <v>1137</v>
      </c>
      <c r="D145" s="126"/>
      <c r="E145" s="126"/>
      <c r="F145" s="104"/>
      <c r="G145" s="92"/>
      <c r="H145"/>
      <c r="K145" s="126"/>
      <c r="L145" s="126"/>
      <c r="M145" s="104"/>
      <c r="N145" s="92"/>
    </row>
    <row r="146" spans="1:14" outlineLevel="1" x14ac:dyDescent="0.25">
      <c r="A146" s="66" t="s">
        <v>1138</v>
      </c>
      <c r="D146" s="126"/>
      <c r="E146" s="126"/>
      <c r="F146" s="104"/>
      <c r="G146" s="92"/>
      <c r="H146"/>
      <c r="K146" s="126"/>
      <c r="L146" s="126"/>
      <c r="M146" s="104"/>
      <c r="N146" s="92"/>
    </row>
    <row r="147" spans="1:14" x14ac:dyDescent="0.25">
      <c r="A147" s="85"/>
      <c r="B147" s="86" t="s">
        <v>1139</v>
      </c>
      <c r="C147" s="85" t="s">
        <v>125</v>
      </c>
      <c r="D147" s="85"/>
      <c r="E147" s="85"/>
      <c r="F147" s="85" t="s">
        <v>1012</v>
      </c>
      <c r="G147" s="88"/>
      <c r="H147"/>
      <c r="I147" s="123"/>
      <c r="J147" s="80"/>
      <c r="K147" s="80"/>
      <c r="L147" s="80"/>
      <c r="M147" s="80"/>
      <c r="N147" s="100"/>
    </row>
    <row r="148" spans="1:14" x14ac:dyDescent="0.25">
      <c r="A148" s="66" t="s">
        <v>1140</v>
      </c>
      <c r="B148" s="83" t="s">
        <v>1141</v>
      </c>
      <c r="C148" s="66" t="s">
        <v>95</v>
      </c>
      <c r="D148" s="126"/>
      <c r="E148" s="126"/>
      <c r="F148" s="93" t="str">
        <f>IF($C$152=0,"",IF(C148="[for completion]","",C148/$C$152))</f>
        <v/>
      </c>
      <c r="G148" s="92"/>
      <c r="H148"/>
      <c r="I148" s="83"/>
      <c r="K148" s="126"/>
      <c r="L148" s="126"/>
      <c r="M148" s="93"/>
      <c r="N148" s="92"/>
    </row>
    <row r="149" spans="1:14" x14ac:dyDescent="0.25">
      <c r="A149" s="66" t="s">
        <v>1142</v>
      </c>
      <c r="B149" s="83" t="s">
        <v>1143</v>
      </c>
      <c r="C149" s="66" t="s">
        <v>95</v>
      </c>
      <c r="D149" s="126"/>
      <c r="E149" s="126"/>
      <c r="F149" s="93" t="str">
        <f>IF($C$152=0,"",IF(C149="[for completion]","",C149/$C$152))</f>
        <v/>
      </c>
      <c r="G149" s="92"/>
      <c r="H149"/>
      <c r="I149" s="83"/>
      <c r="K149" s="126"/>
      <c r="L149" s="126"/>
      <c r="M149" s="93"/>
      <c r="N149" s="92"/>
    </row>
    <row r="150" spans="1:14" x14ac:dyDescent="0.25">
      <c r="A150" s="66" t="s">
        <v>1144</v>
      </c>
      <c r="B150" s="83" t="s">
        <v>1145</v>
      </c>
      <c r="C150" s="66" t="s">
        <v>95</v>
      </c>
      <c r="D150" s="126"/>
      <c r="E150" s="126"/>
      <c r="F150" s="93" t="str">
        <f>IF($C$152=0,"",IF(C150="[for completion]","",C150/$C$152))</f>
        <v/>
      </c>
      <c r="G150" s="92"/>
      <c r="H150"/>
      <c r="I150" s="83"/>
      <c r="K150" s="126"/>
      <c r="L150" s="126"/>
      <c r="M150" s="93"/>
      <c r="N150" s="92"/>
    </row>
    <row r="151" spans="1:14" ht="15" customHeight="1" x14ac:dyDescent="0.25">
      <c r="A151" s="66" t="s">
        <v>1146</v>
      </c>
      <c r="B151" s="83" t="s">
        <v>1147</v>
      </c>
      <c r="C151" s="66" t="s">
        <v>95</v>
      </c>
      <c r="D151" s="126"/>
      <c r="E151" s="126"/>
      <c r="F151" s="93" t="str">
        <f>IF($C$152=0,"",IF(C151="[for completion]","",C151/$C$152))</f>
        <v/>
      </c>
      <c r="G151" s="92"/>
      <c r="H151"/>
      <c r="I151" s="83"/>
      <c r="K151" s="126"/>
      <c r="L151" s="126"/>
      <c r="M151" s="93"/>
      <c r="N151" s="92"/>
    </row>
    <row r="152" spans="1:14" ht="15" customHeight="1" x14ac:dyDescent="0.25">
      <c r="A152" s="66" t="s">
        <v>1148</v>
      </c>
      <c r="B152" s="94" t="s">
        <v>161</v>
      </c>
      <c r="C152" s="83">
        <f>SUM(C148:C151)</f>
        <v>0</v>
      </c>
      <c r="D152" s="126"/>
      <c r="E152" s="126"/>
      <c r="F152" s="104">
        <f>SUM(F148:F151)</f>
        <v>0</v>
      </c>
      <c r="G152" s="92"/>
      <c r="H152"/>
      <c r="I152" s="83"/>
      <c r="K152" s="126"/>
      <c r="L152" s="126"/>
      <c r="M152" s="93"/>
      <c r="N152" s="92"/>
    </row>
    <row r="153" spans="1:14" ht="15" customHeight="1" outlineLevel="1" x14ac:dyDescent="0.25">
      <c r="A153" s="66" t="s">
        <v>1149</v>
      </c>
      <c r="B153" s="96" t="s">
        <v>1150</v>
      </c>
      <c r="D153" s="126"/>
      <c r="E153" s="126"/>
      <c r="F153" s="93" t="str">
        <f>IF($C$152=0,"",IF(C153="[for completion]","",C153/$C$152))</f>
        <v/>
      </c>
      <c r="G153" s="92"/>
      <c r="H153"/>
      <c r="I153" s="83"/>
      <c r="K153" s="126"/>
      <c r="L153" s="126"/>
      <c r="M153" s="93"/>
      <c r="N153" s="92"/>
    </row>
    <row r="154" spans="1:14" ht="15" customHeight="1" outlineLevel="1" x14ac:dyDescent="0.25">
      <c r="A154" s="66" t="s">
        <v>1151</v>
      </c>
      <c r="B154" s="96" t="s">
        <v>1152</v>
      </c>
      <c r="D154" s="126"/>
      <c r="E154" s="126"/>
      <c r="F154" s="93" t="str">
        <f t="shared" ref="F154:F159" si="2">IF($C$152=0,"",IF(C154="[for completion]","",C154/$C$152))</f>
        <v/>
      </c>
      <c r="G154" s="92"/>
      <c r="H154"/>
      <c r="I154" s="83"/>
      <c r="K154" s="126"/>
      <c r="L154" s="126"/>
      <c r="M154" s="93"/>
      <c r="N154" s="92"/>
    </row>
    <row r="155" spans="1:14" ht="15" customHeight="1" outlineLevel="1" x14ac:dyDescent="0.25">
      <c r="A155" s="66" t="s">
        <v>1153</v>
      </c>
      <c r="B155" s="96" t="s">
        <v>1154</v>
      </c>
      <c r="D155" s="126"/>
      <c r="E155" s="126"/>
      <c r="F155" s="93" t="str">
        <f t="shared" si="2"/>
        <v/>
      </c>
      <c r="G155" s="92"/>
      <c r="H155"/>
      <c r="I155" s="83"/>
      <c r="K155" s="126"/>
      <c r="L155" s="126"/>
      <c r="M155" s="93"/>
      <c r="N155" s="92"/>
    </row>
    <row r="156" spans="1:14" ht="15" customHeight="1" outlineLevel="1" x14ac:dyDescent="0.25">
      <c r="A156" s="66" t="s">
        <v>1155</v>
      </c>
      <c r="B156" s="96" t="s">
        <v>1156</v>
      </c>
      <c r="D156" s="126"/>
      <c r="E156" s="126"/>
      <c r="F156" s="93" t="str">
        <f t="shared" si="2"/>
        <v/>
      </c>
      <c r="G156" s="92"/>
      <c r="H156"/>
      <c r="I156" s="83"/>
      <c r="K156" s="126"/>
      <c r="L156" s="126"/>
      <c r="M156" s="93"/>
      <c r="N156" s="92"/>
    </row>
    <row r="157" spans="1:14" ht="15" customHeight="1" outlineLevel="1" x14ac:dyDescent="0.25">
      <c r="A157" s="66" t="s">
        <v>1157</v>
      </c>
      <c r="B157" s="96" t="s">
        <v>1158</v>
      </c>
      <c r="D157" s="126"/>
      <c r="E157" s="126"/>
      <c r="F157" s="93" t="str">
        <f t="shared" si="2"/>
        <v/>
      </c>
      <c r="G157" s="92"/>
      <c r="H157"/>
      <c r="I157" s="83"/>
      <c r="K157" s="126"/>
      <c r="L157" s="126"/>
      <c r="M157" s="93"/>
      <c r="N157" s="92"/>
    </row>
    <row r="158" spans="1:14" ht="15" customHeight="1" outlineLevel="1" x14ac:dyDescent="0.25">
      <c r="A158" s="66" t="s">
        <v>1159</v>
      </c>
      <c r="B158" s="96" t="s">
        <v>1160</v>
      </c>
      <c r="D158" s="126"/>
      <c r="E158" s="126"/>
      <c r="F158" s="93" t="str">
        <f t="shared" si="2"/>
        <v/>
      </c>
      <c r="G158" s="92"/>
      <c r="H158"/>
      <c r="I158" s="83"/>
      <c r="K158" s="126"/>
      <c r="L158" s="126"/>
      <c r="M158" s="93"/>
      <c r="N158" s="92"/>
    </row>
    <row r="159" spans="1:14" ht="15" customHeight="1" outlineLevel="1" x14ac:dyDescent="0.25">
      <c r="A159" s="66" t="s">
        <v>1161</v>
      </c>
      <c r="B159" s="96" t="s">
        <v>1162</v>
      </c>
      <c r="D159" s="126"/>
      <c r="E159" s="126"/>
      <c r="F159" s="93" t="str">
        <f t="shared" si="2"/>
        <v/>
      </c>
      <c r="G159" s="92"/>
      <c r="H159"/>
      <c r="I159" s="83"/>
      <c r="K159" s="126"/>
      <c r="L159" s="126"/>
      <c r="M159" s="93"/>
      <c r="N159" s="92"/>
    </row>
    <row r="160" spans="1:14" ht="15" customHeight="1" outlineLevel="1" x14ac:dyDescent="0.25">
      <c r="A160" s="66" t="s">
        <v>1163</v>
      </c>
      <c r="B160" s="96"/>
      <c r="D160" s="126"/>
      <c r="E160" s="126"/>
      <c r="F160" s="93"/>
      <c r="G160" s="92"/>
      <c r="H160"/>
      <c r="I160" s="83"/>
      <c r="K160" s="126"/>
      <c r="L160" s="126"/>
      <c r="M160" s="93"/>
      <c r="N160" s="92"/>
    </row>
    <row r="161" spans="1:14" ht="15" customHeight="1" outlineLevel="1" x14ac:dyDescent="0.25">
      <c r="A161" s="66" t="s">
        <v>1164</v>
      </c>
      <c r="B161" s="96"/>
      <c r="D161" s="126"/>
      <c r="E161" s="126"/>
      <c r="F161" s="93"/>
      <c r="G161" s="92"/>
      <c r="H161"/>
      <c r="I161" s="83"/>
      <c r="K161" s="126"/>
      <c r="L161" s="126"/>
      <c r="M161" s="93"/>
      <c r="N161" s="92"/>
    </row>
    <row r="162" spans="1:14" ht="15" customHeight="1" outlineLevel="1" x14ac:dyDescent="0.25">
      <c r="A162" s="66" t="s">
        <v>1165</v>
      </c>
      <c r="B162" s="96"/>
      <c r="D162" s="126"/>
      <c r="E162" s="126"/>
      <c r="F162" s="93"/>
      <c r="G162" s="92"/>
      <c r="H162"/>
      <c r="I162" s="83"/>
      <c r="K162" s="126"/>
      <c r="L162" s="126"/>
      <c r="M162" s="93"/>
      <c r="N162" s="92"/>
    </row>
    <row r="163" spans="1:14" ht="15" customHeight="1" outlineLevel="1" x14ac:dyDescent="0.25">
      <c r="A163" s="66" t="s">
        <v>1166</v>
      </c>
      <c r="B163" s="96"/>
      <c r="D163" s="126"/>
      <c r="E163" s="126"/>
      <c r="F163" s="93"/>
      <c r="G163" s="92"/>
      <c r="H163"/>
      <c r="I163" s="83"/>
      <c r="K163" s="126"/>
      <c r="L163" s="126"/>
      <c r="M163" s="93"/>
      <c r="N163" s="92"/>
    </row>
    <row r="164" spans="1:14" ht="15" customHeight="1" outlineLevel="1" x14ac:dyDescent="0.25">
      <c r="A164" s="66" t="s">
        <v>1167</v>
      </c>
      <c r="B164" s="83"/>
      <c r="D164" s="126"/>
      <c r="E164" s="126"/>
      <c r="F164" s="93" t="str">
        <f>IF($C$152=0,"",IF(C164="[for completion]","",C164/$C$152))</f>
        <v/>
      </c>
      <c r="G164" s="92"/>
      <c r="H164"/>
      <c r="I164" s="83"/>
      <c r="K164" s="126"/>
      <c r="L164" s="126"/>
      <c r="M164" s="93"/>
      <c r="N164" s="92"/>
    </row>
    <row r="165" spans="1:14" outlineLevel="1" x14ac:dyDescent="0.25">
      <c r="A165" s="66" t="s">
        <v>1168</v>
      </c>
      <c r="B165" s="97"/>
      <c r="C165" s="97"/>
      <c r="D165" s="97"/>
      <c r="E165" s="97"/>
      <c r="F165" s="93" t="str">
        <f>IF($C$152=0,"",IF(C165="[for completion]","",C165/$C$152))</f>
        <v/>
      </c>
      <c r="G165" s="92"/>
      <c r="H165"/>
      <c r="I165" s="94"/>
      <c r="J165" s="83"/>
      <c r="K165" s="126"/>
      <c r="L165" s="126"/>
      <c r="M165" s="104"/>
      <c r="N165" s="92"/>
    </row>
    <row r="166" spans="1:14" ht="15" customHeight="1" x14ac:dyDescent="0.25">
      <c r="A166" s="85"/>
      <c r="B166" s="86" t="s">
        <v>1169</v>
      </c>
      <c r="C166" s="85"/>
      <c r="D166" s="85"/>
      <c r="E166" s="85"/>
      <c r="F166" s="88"/>
      <c r="G166" s="88"/>
      <c r="H166"/>
      <c r="I166" s="123"/>
      <c r="J166" s="80"/>
      <c r="K166" s="80"/>
      <c r="L166" s="80"/>
      <c r="M166" s="100"/>
      <c r="N166" s="100"/>
    </row>
    <row r="167" spans="1:14" x14ac:dyDescent="0.25">
      <c r="A167" s="66" t="s">
        <v>1170</v>
      </c>
      <c r="B167" s="66" t="s">
        <v>763</v>
      </c>
      <c r="C167" s="66" t="s">
        <v>95</v>
      </c>
      <c r="D167"/>
      <c r="E167" s="64"/>
      <c r="F167" s="64"/>
      <c r="G167"/>
      <c r="H167"/>
      <c r="K167" s="109"/>
      <c r="L167" s="64"/>
      <c r="M167" s="64"/>
      <c r="N167" s="109"/>
    </row>
    <row r="168" spans="1:14" outlineLevel="1" x14ac:dyDescent="0.25">
      <c r="A168" s="66" t="s">
        <v>1171</v>
      </c>
      <c r="D168"/>
      <c r="E168" s="64"/>
      <c r="F168" s="64"/>
      <c r="G168"/>
      <c r="H168"/>
      <c r="K168" s="109"/>
      <c r="L168" s="64"/>
      <c r="M168" s="64"/>
      <c r="N168" s="109"/>
    </row>
    <row r="169" spans="1:14" outlineLevel="1" x14ac:dyDescent="0.25">
      <c r="A169" s="66" t="s">
        <v>1172</v>
      </c>
      <c r="D169"/>
      <c r="E169" s="64"/>
      <c r="F169" s="64"/>
      <c r="G169"/>
      <c r="H169"/>
      <c r="K169" s="109"/>
      <c r="L169" s="64"/>
      <c r="M169" s="64"/>
      <c r="N169" s="109"/>
    </row>
    <row r="170" spans="1:14" outlineLevel="1" x14ac:dyDescent="0.25">
      <c r="A170" s="66" t="s">
        <v>1173</v>
      </c>
      <c r="D170"/>
      <c r="E170" s="64"/>
      <c r="F170" s="64"/>
      <c r="G170"/>
      <c r="H170"/>
      <c r="K170" s="109"/>
      <c r="L170" s="64"/>
      <c r="M170" s="64"/>
      <c r="N170" s="109"/>
    </row>
    <row r="171" spans="1:14" outlineLevel="1" x14ac:dyDescent="0.25">
      <c r="A171" s="66" t="s">
        <v>1174</v>
      </c>
      <c r="D171"/>
      <c r="E171" s="64"/>
      <c r="F171" s="64"/>
      <c r="G171"/>
      <c r="H171"/>
      <c r="K171" s="109"/>
      <c r="L171" s="64"/>
      <c r="M171" s="64"/>
      <c r="N171" s="109"/>
    </row>
    <row r="172" spans="1:14" x14ac:dyDescent="0.25">
      <c r="A172" s="85"/>
      <c r="B172" s="86" t="s">
        <v>1175</v>
      </c>
      <c r="C172" s="85" t="s">
        <v>1012</v>
      </c>
      <c r="D172" s="85"/>
      <c r="E172" s="85"/>
      <c r="F172" s="88"/>
      <c r="G172" s="88"/>
      <c r="H172"/>
      <c r="I172" s="123"/>
      <c r="J172" s="80"/>
      <c r="K172" s="80"/>
      <c r="L172" s="80"/>
      <c r="M172" s="100"/>
      <c r="N172" s="100"/>
    </row>
    <row r="173" spans="1:14" ht="15" customHeight="1" x14ac:dyDescent="0.25">
      <c r="A173" s="66" t="s">
        <v>1176</v>
      </c>
      <c r="B173" s="66" t="s">
        <v>1177</v>
      </c>
      <c r="C173" s="66" t="s">
        <v>95</v>
      </c>
      <c r="D173"/>
      <c r="E173"/>
      <c r="F173"/>
      <c r="G173"/>
      <c r="H173"/>
      <c r="K173" s="109"/>
      <c r="L173" s="109"/>
      <c r="M173" s="109"/>
      <c r="N173" s="109"/>
    </row>
    <row r="174" spans="1:14" outlineLevel="1" x14ac:dyDescent="0.25">
      <c r="A174" s="66" t="s">
        <v>1178</v>
      </c>
      <c r="D174"/>
      <c r="E174"/>
      <c r="F174"/>
      <c r="G174"/>
      <c r="H174"/>
      <c r="K174" s="109"/>
      <c r="L174" s="109"/>
      <c r="M174" s="109"/>
      <c r="N174" s="109"/>
    </row>
    <row r="175" spans="1:14" outlineLevel="1" x14ac:dyDescent="0.25">
      <c r="A175" s="66" t="s">
        <v>1179</v>
      </c>
      <c r="D175"/>
      <c r="E175"/>
      <c r="F175"/>
      <c r="G175"/>
      <c r="H175"/>
      <c r="K175" s="109"/>
      <c r="L175" s="109"/>
      <c r="M175" s="109"/>
      <c r="N175" s="109"/>
    </row>
    <row r="176" spans="1:14" outlineLevel="1" x14ac:dyDescent="0.25">
      <c r="A176" s="66" t="s">
        <v>1180</v>
      </c>
      <c r="D176"/>
      <c r="E176"/>
      <c r="F176"/>
      <c r="G176"/>
      <c r="H176"/>
      <c r="K176" s="109"/>
      <c r="L176" s="109"/>
      <c r="M176" s="109"/>
      <c r="N176" s="109"/>
    </row>
    <row r="177" spans="1:14" outlineLevel="1" x14ac:dyDescent="0.25">
      <c r="A177" s="66" t="s">
        <v>1181</v>
      </c>
      <c r="D177"/>
      <c r="E177"/>
      <c r="F177"/>
      <c r="G177"/>
      <c r="H177"/>
      <c r="K177" s="109"/>
      <c r="L177" s="109"/>
      <c r="M177" s="109"/>
      <c r="N177" s="109"/>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7" t="s">
        <v>1185</v>
      </c>
      <c r="C5" s="70"/>
      <c r="E5" s="72"/>
      <c r="F5" s="72"/>
    </row>
    <row r="6" spans="1:7" ht="15.75" thickBot="1" x14ac:dyDescent="0.3">
      <c r="B6" s="128"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9" t="s">
        <v>607</v>
      </c>
      <c r="C26" s="66">
        <f>SUM(C27:C54)</f>
        <v>0</v>
      </c>
      <c r="D26" s="119"/>
      <c r="F26" s="119"/>
      <c r="G26" s="66"/>
    </row>
    <row r="27" spans="1:7" x14ac:dyDescent="0.25">
      <c r="A27" s="66" t="s">
        <v>1207</v>
      </c>
      <c r="B27" s="66" t="s">
        <v>609</v>
      </c>
      <c r="C27" s="66" t="s">
        <v>95</v>
      </c>
      <c r="D27" s="119"/>
      <c r="F27" s="119"/>
      <c r="G27" s="66"/>
    </row>
    <row r="28" spans="1:7" x14ac:dyDescent="0.25">
      <c r="A28" s="66" t="s">
        <v>1208</v>
      </c>
      <c r="B28" s="66" t="s">
        <v>611</v>
      </c>
      <c r="C28" s="66" t="s">
        <v>95</v>
      </c>
      <c r="D28" s="119"/>
      <c r="F28" s="119"/>
      <c r="G28" s="66"/>
    </row>
    <row r="29" spans="1:7" x14ac:dyDescent="0.25">
      <c r="A29" s="66" t="s">
        <v>1209</v>
      </c>
      <c r="B29" s="66" t="s">
        <v>613</v>
      </c>
      <c r="C29" s="66" t="s">
        <v>95</v>
      </c>
      <c r="D29" s="119"/>
      <c r="F29" s="119"/>
      <c r="G29" s="66"/>
    </row>
    <row r="30" spans="1:7" x14ac:dyDescent="0.25">
      <c r="A30" s="66" t="s">
        <v>1210</v>
      </c>
      <c r="B30" s="66" t="s">
        <v>615</v>
      </c>
      <c r="C30" s="66" t="s">
        <v>95</v>
      </c>
      <c r="D30" s="119"/>
      <c r="F30" s="119"/>
      <c r="G30" s="66"/>
    </row>
    <row r="31" spans="1:7" x14ac:dyDescent="0.25">
      <c r="A31" s="66" t="s">
        <v>1211</v>
      </c>
      <c r="B31" s="66" t="s">
        <v>617</v>
      </c>
      <c r="C31" s="66" t="s">
        <v>95</v>
      </c>
      <c r="D31" s="119"/>
      <c r="F31" s="119"/>
      <c r="G31" s="66"/>
    </row>
    <row r="32" spans="1:7" x14ac:dyDescent="0.25">
      <c r="A32" s="66" t="s">
        <v>1212</v>
      </c>
      <c r="B32" s="66" t="s">
        <v>619</v>
      </c>
      <c r="C32" s="66" t="s">
        <v>95</v>
      </c>
      <c r="D32" s="119"/>
      <c r="F32" s="119"/>
      <c r="G32" s="66"/>
    </row>
    <row r="33" spans="1:7" x14ac:dyDescent="0.25">
      <c r="A33" s="66" t="s">
        <v>1213</v>
      </c>
      <c r="B33" s="66" t="s">
        <v>621</v>
      </c>
      <c r="C33" s="66" t="s">
        <v>95</v>
      </c>
      <c r="D33" s="119"/>
      <c r="F33" s="119"/>
      <c r="G33" s="66"/>
    </row>
    <row r="34" spans="1:7" x14ac:dyDescent="0.25">
      <c r="A34" s="66" t="s">
        <v>1214</v>
      </c>
      <c r="B34" s="66" t="s">
        <v>623</v>
      </c>
      <c r="C34" s="66" t="s">
        <v>95</v>
      </c>
      <c r="D34" s="119"/>
      <c r="F34" s="119"/>
      <c r="G34" s="66"/>
    </row>
    <row r="35" spans="1:7" x14ac:dyDescent="0.25">
      <c r="A35" s="66" t="s">
        <v>1215</v>
      </c>
      <c r="B35" s="66" t="s">
        <v>625</v>
      </c>
      <c r="C35" s="66" t="s">
        <v>95</v>
      </c>
      <c r="D35" s="119"/>
      <c r="F35" s="119"/>
      <c r="G35" s="66"/>
    </row>
    <row r="36" spans="1:7" x14ac:dyDescent="0.25">
      <c r="A36" s="66" t="s">
        <v>1216</v>
      </c>
      <c r="B36" s="66" t="s">
        <v>627</v>
      </c>
      <c r="C36" s="66" t="s">
        <v>95</v>
      </c>
      <c r="D36" s="119"/>
      <c r="F36" s="119"/>
      <c r="G36" s="66"/>
    </row>
    <row r="37" spans="1:7" x14ac:dyDescent="0.25">
      <c r="A37" s="66" t="s">
        <v>1217</v>
      </c>
      <c r="B37" s="66" t="s">
        <v>629</v>
      </c>
      <c r="C37" s="66" t="s">
        <v>95</v>
      </c>
      <c r="D37" s="119"/>
      <c r="F37" s="119"/>
      <c r="G37" s="66"/>
    </row>
    <row r="38" spans="1:7" x14ac:dyDescent="0.25">
      <c r="A38" s="66" t="s">
        <v>1218</v>
      </c>
      <c r="B38" s="66" t="s">
        <v>631</v>
      </c>
      <c r="C38" s="66" t="s">
        <v>95</v>
      </c>
      <c r="D38" s="119"/>
      <c r="F38" s="119"/>
      <c r="G38" s="66"/>
    </row>
    <row r="39" spans="1:7" x14ac:dyDescent="0.25">
      <c r="A39" s="66" t="s">
        <v>1219</v>
      </c>
      <c r="B39" s="66" t="s">
        <v>633</v>
      </c>
      <c r="C39" s="66" t="s">
        <v>95</v>
      </c>
      <c r="D39" s="119"/>
      <c r="F39" s="119"/>
      <c r="G39" s="66"/>
    </row>
    <row r="40" spans="1:7" x14ac:dyDescent="0.25">
      <c r="A40" s="66" t="s">
        <v>1220</v>
      </c>
      <c r="B40" s="66" t="s">
        <v>635</v>
      </c>
      <c r="C40" s="66" t="s">
        <v>95</v>
      </c>
      <c r="D40" s="119"/>
      <c r="F40" s="119"/>
      <c r="G40" s="66"/>
    </row>
    <row r="41" spans="1:7" x14ac:dyDescent="0.25">
      <c r="A41" s="66" t="s">
        <v>1221</v>
      </c>
      <c r="B41" s="66" t="s">
        <v>637</v>
      </c>
      <c r="C41" s="66" t="s">
        <v>95</v>
      </c>
      <c r="D41" s="119"/>
      <c r="F41" s="119"/>
      <c r="G41" s="66"/>
    </row>
    <row r="42" spans="1:7" x14ac:dyDescent="0.25">
      <c r="A42" s="66" t="s">
        <v>1222</v>
      </c>
      <c r="B42" s="66" t="s">
        <v>3</v>
      </c>
      <c r="C42" s="66" t="s">
        <v>95</v>
      </c>
      <c r="D42" s="119"/>
      <c r="F42" s="119"/>
      <c r="G42" s="66"/>
    </row>
    <row r="43" spans="1:7" x14ac:dyDescent="0.25">
      <c r="A43" s="66" t="s">
        <v>1223</v>
      </c>
      <c r="B43" s="66" t="s">
        <v>640</v>
      </c>
      <c r="C43" s="66" t="s">
        <v>95</v>
      </c>
      <c r="D43" s="119"/>
      <c r="F43" s="119"/>
      <c r="G43" s="66"/>
    </row>
    <row r="44" spans="1:7" x14ac:dyDescent="0.25">
      <c r="A44" s="66" t="s">
        <v>1224</v>
      </c>
      <c r="B44" s="66" t="s">
        <v>642</v>
      </c>
      <c r="C44" s="66" t="s">
        <v>95</v>
      </c>
      <c r="D44" s="119"/>
      <c r="F44" s="119"/>
      <c r="G44" s="66"/>
    </row>
    <row r="45" spans="1:7" x14ac:dyDescent="0.25">
      <c r="A45" s="66" t="s">
        <v>1225</v>
      </c>
      <c r="B45" s="66" t="s">
        <v>644</v>
      </c>
      <c r="C45" s="66" t="s">
        <v>95</v>
      </c>
      <c r="D45" s="119"/>
      <c r="F45" s="119"/>
      <c r="G45" s="66"/>
    </row>
    <row r="46" spans="1:7" x14ac:dyDescent="0.25">
      <c r="A46" s="66" t="s">
        <v>1226</v>
      </c>
      <c r="B46" s="66" t="s">
        <v>646</v>
      </c>
      <c r="C46" s="66" t="s">
        <v>95</v>
      </c>
      <c r="D46" s="119"/>
      <c r="F46" s="119"/>
      <c r="G46" s="66"/>
    </row>
    <row r="47" spans="1:7" x14ac:dyDescent="0.25">
      <c r="A47" s="66" t="s">
        <v>1227</v>
      </c>
      <c r="B47" s="66" t="s">
        <v>648</v>
      </c>
      <c r="C47" s="66" t="s">
        <v>95</v>
      </c>
      <c r="D47" s="119"/>
      <c r="F47" s="119"/>
      <c r="G47" s="66"/>
    </row>
    <row r="48" spans="1:7" x14ac:dyDescent="0.25">
      <c r="A48" s="66" t="s">
        <v>1228</v>
      </c>
      <c r="B48" s="66" t="s">
        <v>650</v>
      </c>
      <c r="C48" s="66" t="s">
        <v>95</v>
      </c>
      <c r="D48" s="119"/>
      <c r="F48" s="119"/>
      <c r="G48" s="66"/>
    </row>
    <row r="49" spans="1:7" x14ac:dyDescent="0.25">
      <c r="A49" s="66" t="s">
        <v>1229</v>
      </c>
      <c r="B49" s="66" t="s">
        <v>652</v>
      </c>
      <c r="C49" s="66" t="s">
        <v>95</v>
      </c>
      <c r="D49" s="119"/>
      <c r="F49" s="119"/>
      <c r="G49" s="66"/>
    </row>
    <row r="50" spans="1:7" x14ac:dyDescent="0.25">
      <c r="A50" s="66" t="s">
        <v>1230</v>
      </c>
      <c r="B50" s="66" t="s">
        <v>654</v>
      </c>
      <c r="C50" s="66" t="s">
        <v>95</v>
      </c>
      <c r="D50" s="119"/>
      <c r="F50" s="119"/>
      <c r="G50" s="66"/>
    </row>
    <row r="51" spans="1:7" x14ac:dyDescent="0.25">
      <c r="A51" s="66" t="s">
        <v>1231</v>
      </c>
      <c r="B51" s="66" t="s">
        <v>656</v>
      </c>
      <c r="C51" s="66" t="s">
        <v>95</v>
      </c>
      <c r="D51" s="119"/>
      <c r="F51" s="119"/>
      <c r="G51" s="66"/>
    </row>
    <row r="52" spans="1:7" x14ac:dyDescent="0.25">
      <c r="A52" s="66" t="s">
        <v>1232</v>
      </c>
      <c r="B52" s="66" t="s">
        <v>658</v>
      </c>
      <c r="C52" s="66" t="s">
        <v>95</v>
      </c>
      <c r="D52" s="119"/>
      <c r="F52" s="119"/>
      <c r="G52" s="66"/>
    </row>
    <row r="53" spans="1:7" x14ac:dyDescent="0.25">
      <c r="A53" s="66" t="s">
        <v>1233</v>
      </c>
      <c r="B53" s="66" t="s">
        <v>6</v>
      </c>
      <c r="C53" s="66" t="s">
        <v>95</v>
      </c>
      <c r="D53" s="119"/>
      <c r="F53" s="119"/>
      <c r="G53" s="66"/>
    </row>
    <row r="54" spans="1:7" x14ac:dyDescent="0.25">
      <c r="A54" s="66" t="s">
        <v>1234</v>
      </c>
      <c r="B54" s="66" t="s">
        <v>661</v>
      </c>
      <c r="C54" s="66" t="s">
        <v>95</v>
      </c>
      <c r="D54" s="119"/>
      <c r="F54" s="119"/>
      <c r="G54" s="66"/>
    </row>
    <row r="55" spans="1:7" x14ac:dyDescent="0.25">
      <c r="A55" s="66" t="s">
        <v>1235</v>
      </c>
      <c r="B55" s="119" t="s">
        <v>348</v>
      </c>
      <c r="C55" s="119">
        <f>SUM(C56:C58)</f>
        <v>0</v>
      </c>
      <c r="D55" s="119"/>
      <c r="F55" s="119"/>
      <c r="G55" s="66"/>
    </row>
    <row r="56" spans="1:7" x14ac:dyDescent="0.25">
      <c r="A56" s="66" t="s">
        <v>1236</v>
      </c>
      <c r="B56" s="66" t="s">
        <v>664</v>
      </c>
      <c r="C56" s="66" t="s">
        <v>95</v>
      </c>
      <c r="D56" s="119"/>
      <c r="F56" s="119"/>
      <c r="G56" s="66"/>
    </row>
    <row r="57" spans="1:7" x14ac:dyDescent="0.25">
      <c r="A57" s="66" t="s">
        <v>1237</v>
      </c>
      <c r="B57" s="66" t="s">
        <v>666</v>
      </c>
      <c r="C57" s="66" t="s">
        <v>95</v>
      </c>
      <c r="D57" s="119"/>
      <c r="F57" s="119"/>
      <c r="G57" s="66"/>
    </row>
    <row r="58" spans="1:7" x14ac:dyDescent="0.25">
      <c r="A58" s="66" t="s">
        <v>1238</v>
      </c>
      <c r="B58" s="66" t="s">
        <v>2</v>
      </c>
      <c r="C58" s="66" t="s">
        <v>95</v>
      </c>
      <c r="D58" s="119"/>
      <c r="F58" s="119"/>
      <c r="G58" s="66"/>
    </row>
    <row r="59" spans="1:7" x14ac:dyDescent="0.25">
      <c r="A59" s="66" t="s">
        <v>1239</v>
      </c>
      <c r="B59" s="119" t="s">
        <v>159</v>
      </c>
      <c r="C59" s="119">
        <f>SUM(C60:C69)</f>
        <v>0</v>
      </c>
      <c r="D59" s="119"/>
      <c r="F59" s="119"/>
      <c r="G59" s="66"/>
    </row>
    <row r="60" spans="1:7" x14ac:dyDescent="0.25">
      <c r="A60" s="66" t="s">
        <v>1240</v>
      </c>
      <c r="B60" s="83" t="s">
        <v>350</v>
      </c>
      <c r="C60" s="66" t="s">
        <v>95</v>
      </c>
      <c r="D60" s="119"/>
      <c r="F60" s="119"/>
      <c r="G60" s="66"/>
    </row>
    <row r="61" spans="1:7" x14ac:dyDescent="0.25">
      <c r="A61" s="66" t="s">
        <v>1241</v>
      </c>
      <c r="B61" s="83" t="s">
        <v>352</v>
      </c>
      <c r="C61" s="66" t="s">
        <v>95</v>
      </c>
      <c r="D61" s="119"/>
      <c r="F61" s="119"/>
      <c r="G61" s="66"/>
    </row>
    <row r="62" spans="1:7" x14ac:dyDescent="0.25">
      <c r="A62" s="66" t="s">
        <v>1242</v>
      </c>
      <c r="B62" s="83" t="s">
        <v>354</v>
      </c>
      <c r="C62" s="66" t="s">
        <v>95</v>
      </c>
      <c r="D62" s="119"/>
      <c r="F62" s="119"/>
      <c r="G62" s="66"/>
    </row>
    <row r="63" spans="1:7" x14ac:dyDescent="0.25">
      <c r="A63" s="66" t="s">
        <v>1243</v>
      </c>
      <c r="B63" s="83" t="s">
        <v>12</v>
      </c>
      <c r="C63" s="66" t="s">
        <v>95</v>
      </c>
      <c r="D63" s="119"/>
      <c r="F63" s="119"/>
      <c r="G63" s="66"/>
    </row>
    <row r="64" spans="1:7" x14ac:dyDescent="0.25">
      <c r="A64" s="66" t="s">
        <v>1244</v>
      </c>
      <c r="B64" s="83" t="s">
        <v>357</v>
      </c>
      <c r="C64" s="66" t="s">
        <v>95</v>
      </c>
      <c r="D64" s="119"/>
      <c r="F64" s="119"/>
      <c r="G64" s="66"/>
    </row>
    <row r="65" spans="1:7" x14ac:dyDescent="0.25">
      <c r="A65" s="66" t="s">
        <v>1245</v>
      </c>
      <c r="B65" s="83" t="s">
        <v>359</v>
      </c>
      <c r="C65" s="66" t="s">
        <v>95</v>
      </c>
      <c r="D65" s="119"/>
      <c r="F65" s="119"/>
      <c r="G65" s="66"/>
    </row>
    <row r="66" spans="1:7" x14ac:dyDescent="0.25">
      <c r="A66" s="66" t="s">
        <v>1246</v>
      </c>
      <c r="B66" s="83" t="s">
        <v>361</v>
      </c>
      <c r="C66" s="66" t="s">
        <v>95</v>
      </c>
      <c r="D66" s="119"/>
      <c r="F66" s="119"/>
      <c r="G66" s="66"/>
    </row>
    <row r="67" spans="1:7" x14ac:dyDescent="0.25">
      <c r="A67" s="66" t="s">
        <v>1247</v>
      </c>
      <c r="B67" s="83" t="s">
        <v>363</v>
      </c>
      <c r="C67" s="66" t="s">
        <v>95</v>
      </c>
      <c r="D67" s="119"/>
      <c r="F67" s="119"/>
      <c r="G67" s="66"/>
    </row>
    <row r="68" spans="1:7" x14ac:dyDescent="0.25">
      <c r="A68" s="66" t="s">
        <v>1248</v>
      </c>
      <c r="B68" s="83" t="s">
        <v>365</v>
      </c>
      <c r="C68" s="66" t="s">
        <v>95</v>
      </c>
      <c r="D68" s="119"/>
      <c r="F68" s="119"/>
      <c r="G68" s="66"/>
    </row>
    <row r="69" spans="1:7" x14ac:dyDescent="0.25">
      <c r="A69" s="66" t="s">
        <v>1249</v>
      </c>
      <c r="B69" s="83" t="s">
        <v>159</v>
      </c>
      <c r="C69" s="66" t="s">
        <v>95</v>
      </c>
      <c r="D69" s="119"/>
      <c r="F69" s="119"/>
      <c r="G69" s="66"/>
    </row>
    <row r="70" spans="1:7" outlineLevel="1" x14ac:dyDescent="0.25">
      <c r="A70" s="66" t="s">
        <v>1250</v>
      </c>
      <c r="B70" s="96" t="s">
        <v>163</v>
      </c>
      <c r="G70" s="66"/>
    </row>
    <row r="71" spans="1:7" outlineLevel="1" x14ac:dyDescent="0.25">
      <c r="A71" s="66" t="s">
        <v>1251</v>
      </c>
      <c r="B71" s="96" t="s">
        <v>163</v>
      </c>
      <c r="G71" s="66"/>
    </row>
    <row r="72" spans="1:7" outlineLevel="1" x14ac:dyDescent="0.25">
      <c r="A72" s="66" t="s">
        <v>1252</v>
      </c>
      <c r="B72" s="96" t="s">
        <v>163</v>
      </c>
      <c r="G72" s="66"/>
    </row>
    <row r="73" spans="1:7" outlineLevel="1" x14ac:dyDescent="0.25">
      <c r="A73" s="66" t="s">
        <v>1253</v>
      </c>
      <c r="B73" s="96" t="s">
        <v>163</v>
      </c>
      <c r="G73" s="66"/>
    </row>
    <row r="74" spans="1:7" outlineLevel="1" x14ac:dyDescent="0.25">
      <c r="A74" s="66" t="s">
        <v>1254</v>
      </c>
      <c r="B74" s="96" t="s">
        <v>163</v>
      </c>
      <c r="G74" s="66"/>
    </row>
    <row r="75" spans="1:7" outlineLevel="1" x14ac:dyDescent="0.25">
      <c r="A75" s="66" t="s">
        <v>1255</v>
      </c>
      <c r="B75" s="96" t="s">
        <v>163</v>
      </c>
      <c r="G75" s="66"/>
    </row>
    <row r="76" spans="1:7" outlineLevel="1" x14ac:dyDescent="0.25">
      <c r="A76" s="66" t="s">
        <v>1256</v>
      </c>
      <c r="B76" s="96" t="s">
        <v>163</v>
      </c>
      <c r="G76" s="66"/>
    </row>
    <row r="77" spans="1:7" outlineLevel="1" x14ac:dyDescent="0.25">
      <c r="A77" s="66" t="s">
        <v>1257</v>
      </c>
      <c r="B77" s="96" t="s">
        <v>163</v>
      </c>
      <c r="G77" s="66"/>
    </row>
    <row r="78" spans="1:7" outlineLevel="1" x14ac:dyDescent="0.25">
      <c r="A78" s="66" t="s">
        <v>1258</v>
      </c>
      <c r="B78" s="96" t="s">
        <v>163</v>
      </c>
      <c r="G78" s="66"/>
    </row>
    <row r="79" spans="1:7" outlineLevel="1" x14ac:dyDescent="0.25">
      <c r="A79" s="66" t="s">
        <v>1259</v>
      </c>
      <c r="B79" s="96"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100"/>
      <c r="G117" s="100"/>
    </row>
    <row r="118" spans="1:7" x14ac:dyDescent="0.25">
      <c r="A118" s="80"/>
      <c r="B118" s="123"/>
      <c r="C118" s="80"/>
      <c r="D118" s="80"/>
      <c r="E118" s="80"/>
      <c r="F118" s="100"/>
      <c r="G118" s="100"/>
    </row>
    <row r="119" spans="1:7" x14ac:dyDescent="0.25">
      <c r="B119" s="83" t="s">
        <v>774</v>
      </c>
      <c r="C119" s="80"/>
      <c r="D119" s="80"/>
      <c r="E119" s="80"/>
      <c r="F119" s="100"/>
      <c r="G119" s="100"/>
    </row>
    <row r="120" spans="1:7" x14ac:dyDescent="0.25">
      <c r="A120" s="66" t="s">
        <v>1298</v>
      </c>
      <c r="B120" s="83" t="s">
        <v>691</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1299</v>
      </c>
      <c r="B121" s="83" t="s">
        <v>691</v>
      </c>
      <c r="C121" s="66" t="s">
        <v>95</v>
      </c>
      <c r="D121" s="66" t="s">
        <v>95</v>
      </c>
      <c r="E121" s="80"/>
      <c r="F121" s="93" t="str">
        <f t="shared" si="0"/>
        <v/>
      </c>
      <c r="G121" s="93" t="str">
        <f t="shared" si="1"/>
        <v/>
      </c>
    </row>
    <row r="122" spans="1:7" x14ac:dyDescent="0.25">
      <c r="A122" s="66" t="s">
        <v>1300</v>
      </c>
      <c r="B122" s="83" t="s">
        <v>691</v>
      </c>
      <c r="C122" s="66" t="s">
        <v>95</v>
      </c>
      <c r="D122" s="66" t="s">
        <v>95</v>
      </c>
      <c r="E122" s="80"/>
      <c r="F122" s="93" t="str">
        <f t="shared" si="0"/>
        <v/>
      </c>
      <c r="G122" s="93" t="str">
        <f t="shared" si="1"/>
        <v/>
      </c>
    </row>
    <row r="123" spans="1:7" x14ac:dyDescent="0.25">
      <c r="A123" s="66" t="s">
        <v>1301</v>
      </c>
      <c r="B123" s="83" t="s">
        <v>691</v>
      </c>
      <c r="C123" s="66" t="s">
        <v>95</v>
      </c>
      <c r="D123" s="66" t="s">
        <v>95</v>
      </c>
      <c r="E123" s="80"/>
      <c r="F123" s="93" t="str">
        <f t="shared" si="0"/>
        <v/>
      </c>
      <c r="G123" s="93" t="str">
        <f t="shared" si="1"/>
        <v/>
      </c>
    </row>
    <row r="124" spans="1:7" x14ac:dyDescent="0.25">
      <c r="A124" s="66" t="s">
        <v>1302</v>
      </c>
      <c r="B124" s="83" t="s">
        <v>691</v>
      </c>
      <c r="C124" s="66" t="s">
        <v>95</v>
      </c>
      <c r="D124" s="66" t="s">
        <v>95</v>
      </c>
      <c r="E124" s="80"/>
      <c r="F124" s="93" t="str">
        <f t="shared" si="0"/>
        <v/>
      </c>
      <c r="G124" s="93" t="str">
        <f t="shared" si="1"/>
        <v/>
      </c>
    </row>
    <row r="125" spans="1:7" x14ac:dyDescent="0.25">
      <c r="A125" s="66" t="s">
        <v>1303</v>
      </c>
      <c r="B125" s="83" t="s">
        <v>691</v>
      </c>
      <c r="C125" s="66" t="s">
        <v>95</v>
      </c>
      <c r="D125" s="66" t="s">
        <v>95</v>
      </c>
      <c r="E125" s="80"/>
      <c r="F125" s="93" t="str">
        <f t="shared" si="0"/>
        <v/>
      </c>
      <c r="G125" s="93" t="str">
        <f t="shared" si="1"/>
        <v/>
      </c>
    </row>
    <row r="126" spans="1:7" x14ac:dyDescent="0.25">
      <c r="A126" s="66" t="s">
        <v>1304</v>
      </c>
      <c r="B126" s="83" t="s">
        <v>691</v>
      </c>
      <c r="C126" s="66" t="s">
        <v>95</v>
      </c>
      <c r="D126" s="66" t="s">
        <v>95</v>
      </c>
      <c r="E126" s="80"/>
      <c r="F126" s="93" t="str">
        <f t="shared" si="0"/>
        <v/>
      </c>
      <c r="G126" s="93" t="str">
        <f t="shared" si="1"/>
        <v/>
      </c>
    </row>
    <row r="127" spans="1:7" x14ac:dyDescent="0.25">
      <c r="A127" s="66" t="s">
        <v>1305</v>
      </c>
      <c r="B127" s="83" t="s">
        <v>691</v>
      </c>
      <c r="C127" s="66" t="s">
        <v>95</v>
      </c>
      <c r="D127" s="66" t="s">
        <v>95</v>
      </c>
      <c r="E127" s="80"/>
      <c r="F127" s="93" t="str">
        <f t="shared" si="0"/>
        <v/>
      </c>
      <c r="G127" s="93" t="str">
        <f t="shared" si="1"/>
        <v/>
      </c>
    </row>
    <row r="128" spans="1:7" x14ac:dyDescent="0.25">
      <c r="A128" s="66" t="s">
        <v>1306</v>
      </c>
      <c r="B128" s="83" t="s">
        <v>691</v>
      </c>
      <c r="C128" s="66" t="s">
        <v>95</v>
      </c>
      <c r="D128" s="66" t="s">
        <v>95</v>
      </c>
      <c r="E128" s="80"/>
      <c r="F128" s="93" t="str">
        <f t="shared" si="0"/>
        <v/>
      </c>
      <c r="G128" s="93" t="str">
        <f t="shared" si="1"/>
        <v/>
      </c>
    </row>
    <row r="129" spans="1:7" x14ac:dyDescent="0.25">
      <c r="A129" s="66" t="s">
        <v>1307</v>
      </c>
      <c r="B129" s="83" t="s">
        <v>691</v>
      </c>
      <c r="C129" s="66" t="s">
        <v>95</v>
      </c>
      <c r="D129" s="66" t="s">
        <v>95</v>
      </c>
      <c r="E129" s="83"/>
      <c r="F129" s="93" t="str">
        <f t="shared" si="0"/>
        <v/>
      </c>
      <c r="G129" s="93" t="str">
        <f t="shared" si="1"/>
        <v/>
      </c>
    </row>
    <row r="130" spans="1:7" x14ac:dyDescent="0.25">
      <c r="A130" s="66" t="s">
        <v>1308</v>
      </c>
      <c r="B130" s="83" t="s">
        <v>691</v>
      </c>
      <c r="C130" s="66" t="s">
        <v>95</v>
      </c>
      <c r="D130" s="66" t="s">
        <v>95</v>
      </c>
      <c r="E130" s="83"/>
      <c r="F130" s="93" t="str">
        <f t="shared" si="0"/>
        <v/>
      </c>
      <c r="G130" s="93" t="str">
        <f t="shared" si="1"/>
        <v/>
      </c>
    </row>
    <row r="131" spans="1:7" x14ac:dyDescent="0.25">
      <c r="A131" s="66" t="s">
        <v>1309</v>
      </c>
      <c r="B131" s="83" t="s">
        <v>691</v>
      </c>
      <c r="C131" s="66" t="s">
        <v>95</v>
      </c>
      <c r="D131" s="66" t="s">
        <v>95</v>
      </c>
      <c r="E131" s="83"/>
      <c r="F131" s="93" t="str">
        <f t="shared" si="0"/>
        <v/>
      </c>
      <c r="G131" s="93" t="str">
        <f t="shared" si="1"/>
        <v/>
      </c>
    </row>
    <row r="132" spans="1:7" x14ac:dyDescent="0.25">
      <c r="A132" s="66" t="s">
        <v>1310</v>
      </c>
      <c r="B132" s="83" t="s">
        <v>691</v>
      </c>
      <c r="C132" s="66" t="s">
        <v>95</v>
      </c>
      <c r="D132" s="66" t="s">
        <v>95</v>
      </c>
      <c r="E132" s="83"/>
      <c r="F132" s="93" t="str">
        <f t="shared" si="0"/>
        <v/>
      </c>
      <c r="G132" s="93" t="str">
        <f t="shared" si="1"/>
        <v/>
      </c>
    </row>
    <row r="133" spans="1:7" x14ac:dyDescent="0.25">
      <c r="A133" s="66" t="s">
        <v>1311</v>
      </c>
      <c r="B133" s="83" t="s">
        <v>691</v>
      </c>
      <c r="C133" s="66" t="s">
        <v>95</v>
      </c>
      <c r="D133" s="66" t="s">
        <v>95</v>
      </c>
      <c r="E133" s="83"/>
      <c r="F133" s="93" t="str">
        <f t="shared" si="0"/>
        <v/>
      </c>
      <c r="G133" s="93" t="str">
        <f t="shared" si="1"/>
        <v/>
      </c>
    </row>
    <row r="134" spans="1:7" x14ac:dyDescent="0.25">
      <c r="A134" s="66" t="s">
        <v>1312</v>
      </c>
      <c r="B134" s="83" t="s">
        <v>691</v>
      </c>
      <c r="C134" s="66" t="s">
        <v>95</v>
      </c>
      <c r="D134" s="66" t="s">
        <v>95</v>
      </c>
      <c r="E134" s="83"/>
      <c r="F134" s="93" t="str">
        <f t="shared" si="0"/>
        <v/>
      </c>
      <c r="G134" s="93" t="str">
        <f t="shared" si="1"/>
        <v/>
      </c>
    </row>
    <row r="135" spans="1:7" x14ac:dyDescent="0.25">
      <c r="A135" s="66" t="s">
        <v>1313</v>
      </c>
      <c r="B135" s="83" t="s">
        <v>691</v>
      </c>
      <c r="C135" s="66" t="s">
        <v>95</v>
      </c>
      <c r="D135" s="66" t="s">
        <v>95</v>
      </c>
      <c r="F135" s="93" t="str">
        <f t="shared" si="0"/>
        <v/>
      </c>
      <c r="G135" s="93" t="str">
        <f t="shared" si="1"/>
        <v/>
      </c>
    </row>
    <row r="136" spans="1:7" x14ac:dyDescent="0.25">
      <c r="A136" s="66" t="s">
        <v>1314</v>
      </c>
      <c r="B136" s="83" t="s">
        <v>691</v>
      </c>
      <c r="C136" s="66" t="s">
        <v>95</v>
      </c>
      <c r="D136" s="66" t="s">
        <v>95</v>
      </c>
      <c r="E136" s="104"/>
      <c r="F136" s="93" t="str">
        <f t="shared" si="0"/>
        <v/>
      </c>
      <c r="G136" s="93" t="str">
        <f t="shared" si="1"/>
        <v/>
      </c>
    </row>
    <row r="137" spans="1:7" x14ac:dyDescent="0.25">
      <c r="A137" s="66" t="s">
        <v>1315</v>
      </c>
      <c r="B137" s="83" t="s">
        <v>691</v>
      </c>
      <c r="C137" s="66" t="s">
        <v>95</v>
      </c>
      <c r="D137" s="66" t="s">
        <v>95</v>
      </c>
      <c r="E137" s="104"/>
      <c r="F137" s="93" t="str">
        <f t="shared" si="0"/>
        <v/>
      </c>
      <c r="G137" s="93" t="str">
        <f t="shared" si="1"/>
        <v/>
      </c>
    </row>
    <row r="138" spans="1:7" x14ac:dyDescent="0.25">
      <c r="A138" s="66" t="s">
        <v>1316</v>
      </c>
      <c r="B138" s="83" t="s">
        <v>691</v>
      </c>
      <c r="C138" s="66" t="s">
        <v>95</v>
      </c>
      <c r="D138" s="66" t="s">
        <v>95</v>
      </c>
      <c r="E138" s="104"/>
      <c r="F138" s="93" t="str">
        <f t="shared" si="0"/>
        <v/>
      </c>
      <c r="G138" s="93" t="str">
        <f t="shared" si="1"/>
        <v/>
      </c>
    </row>
    <row r="139" spans="1:7" x14ac:dyDescent="0.25">
      <c r="A139" s="66" t="s">
        <v>1317</v>
      </c>
      <c r="B139" s="83" t="s">
        <v>691</v>
      </c>
      <c r="C139" s="66" t="s">
        <v>95</v>
      </c>
      <c r="D139" s="66" t="s">
        <v>95</v>
      </c>
      <c r="E139" s="104"/>
      <c r="F139" s="93" t="str">
        <f t="shared" si="0"/>
        <v/>
      </c>
      <c r="G139" s="93" t="str">
        <f t="shared" si="1"/>
        <v/>
      </c>
    </row>
    <row r="140" spans="1:7" x14ac:dyDescent="0.25">
      <c r="A140" s="66" t="s">
        <v>1318</v>
      </c>
      <c r="B140" s="83" t="s">
        <v>691</v>
      </c>
      <c r="C140" s="66" t="s">
        <v>95</v>
      </c>
      <c r="D140" s="66" t="s">
        <v>95</v>
      </c>
      <c r="E140" s="104"/>
      <c r="F140" s="93" t="str">
        <f t="shared" si="0"/>
        <v/>
      </c>
      <c r="G140" s="93" t="str">
        <f t="shared" si="1"/>
        <v/>
      </c>
    </row>
    <row r="141" spans="1:7" x14ac:dyDescent="0.25">
      <c r="A141" s="66" t="s">
        <v>1319</v>
      </c>
      <c r="B141" s="83" t="s">
        <v>691</v>
      </c>
      <c r="C141" s="66" t="s">
        <v>95</v>
      </c>
      <c r="D141" s="66" t="s">
        <v>95</v>
      </c>
      <c r="E141" s="104"/>
      <c r="F141" s="93" t="str">
        <f t="shared" si="0"/>
        <v/>
      </c>
      <c r="G141" s="93" t="str">
        <f t="shared" si="1"/>
        <v/>
      </c>
    </row>
    <row r="142" spans="1:7" x14ac:dyDescent="0.25">
      <c r="A142" s="66" t="s">
        <v>1320</v>
      </c>
      <c r="B142" s="83" t="s">
        <v>691</v>
      </c>
      <c r="C142" s="66" t="s">
        <v>95</v>
      </c>
      <c r="D142" s="66" t="s">
        <v>95</v>
      </c>
      <c r="E142" s="104"/>
      <c r="F142" s="93" t="str">
        <f t="shared" si="0"/>
        <v/>
      </c>
      <c r="G142" s="93" t="str">
        <f t="shared" si="1"/>
        <v/>
      </c>
    </row>
    <row r="143" spans="1:7" x14ac:dyDescent="0.25">
      <c r="A143" s="66" t="s">
        <v>1321</v>
      </c>
      <c r="B143" s="83" t="s">
        <v>691</v>
      </c>
      <c r="C143" s="66" t="s">
        <v>95</v>
      </c>
      <c r="D143" s="66" t="s">
        <v>95</v>
      </c>
      <c r="E143" s="104"/>
      <c r="F143" s="93" t="str">
        <f t="shared" si="0"/>
        <v/>
      </c>
      <c r="G143" s="93" t="str">
        <f t="shared" si="1"/>
        <v/>
      </c>
    </row>
    <row r="144" spans="1:7" x14ac:dyDescent="0.25">
      <c r="A144" s="66" t="s">
        <v>1322</v>
      </c>
      <c r="B144" s="94" t="s">
        <v>161</v>
      </c>
      <c r="C144" s="83">
        <f>SUM(C120:C143)</f>
        <v>0</v>
      </c>
      <c r="D144" s="83">
        <f>SUM(D120:D143)</f>
        <v>0</v>
      </c>
      <c r="E144" s="104"/>
      <c r="F144" s="95">
        <f>SUM(F120:F143)</f>
        <v>0</v>
      </c>
      <c r="G144" s="95">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4"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3" t="str">
        <f t="shared" ref="F149:F163" si="2">IF($C$157=0,"",IF(C149="[for completion]","",C149/$C$157))</f>
        <v/>
      </c>
      <c r="G149" s="93" t="str">
        <f t="shared" ref="G149:G163" si="3">IF($D$157=0,"",IF(D149="[for completion]","",D149/$D$157))</f>
        <v/>
      </c>
    </row>
    <row r="150" spans="1:7" x14ac:dyDescent="0.25">
      <c r="A150" s="66" t="s">
        <v>1326</v>
      </c>
      <c r="B150" s="66" t="s">
        <v>807</v>
      </c>
      <c r="C150" s="66" t="s">
        <v>95</v>
      </c>
      <c r="D150" s="66" t="s">
        <v>95</v>
      </c>
      <c r="F150" s="93" t="str">
        <f t="shared" si="2"/>
        <v/>
      </c>
      <c r="G150" s="93" t="str">
        <f t="shared" si="3"/>
        <v/>
      </c>
    </row>
    <row r="151" spans="1:7" x14ac:dyDescent="0.25">
      <c r="A151" s="66" t="s">
        <v>1327</v>
      </c>
      <c r="B151" s="66" t="s">
        <v>809</v>
      </c>
      <c r="C151" s="66" t="s">
        <v>95</v>
      </c>
      <c r="D151" s="66" t="s">
        <v>95</v>
      </c>
      <c r="F151" s="93" t="str">
        <f t="shared" si="2"/>
        <v/>
      </c>
      <c r="G151" s="93" t="str">
        <f t="shared" si="3"/>
        <v/>
      </c>
    </row>
    <row r="152" spans="1:7" x14ac:dyDescent="0.25">
      <c r="A152" s="66" t="s">
        <v>1328</v>
      </c>
      <c r="B152" s="66" t="s">
        <v>811</v>
      </c>
      <c r="C152" s="66" t="s">
        <v>95</v>
      </c>
      <c r="D152" s="66" t="s">
        <v>95</v>
      </c>
      <c r="F152" s="93" t="str">
        <f t="shared" si="2"/>
        <v/>
      </c>
      <c r="G152" s="93" t="str">
        <f t="shared" si="3"/>
        <v/>
      </c>
    </row>
    <row r="153" spans="1:7" x14ac:dyDescent="0.25">
      <c r="A153" s="66" t="s">
        <v>1329</v>
      </c>
      <c r="B153" s="66" t="s">
        <v>813</v>
      </c>
      <c r="C153" s="66" t="s">
        <v>95</v>
      </c>
      <c r="D153" s="66" t="s">
        <v>95</v>
      </c>
      <c r="F153" s="93" t="str">
        <f t="shared" si="2"/>
        <v/>
      </c>
      <c r="G153" s="93" t="str">
        <f t="shared" si="3"/>
        <v/>
      </c>
    </row>
    <row r="154" spans="1:7" x14ac:dyDescent="0.25">
      <c r="A154" s="66" t="s">
        <v>1330</v>
      </c>
      <c r="B154" s="66" t="s">
        <v>815</v>
      </c>
      <c r="C154" s="66" t="s">
        <v>95</v>
      </c>
      <c r="D154" s="66" t="s">
        <v>95</v>
      </c>
      <c r="F154" s="93" t="str">
        <f t="shared" si="2"/>
        <v/>
      </c>
      <c r="G154" s="93" t="str">
        <f t="shared" si="3"/>
        <v/>
      </c>
    </row>
    <row r="155" spans="1:7" x14ac:dyDescent="0.25">
      <c r="A155" s="66" t="s">
        <v>1331</v>
      </c>
      <c r="B155" s="66" t="s">
        <v>817</v>
      </c>
      <c r="C155" s="66" t="s">
        <v>95</v>
      </c>
      <c r="D155" s="66" t="s">
        <v>95</v>
      </c>
      <c r="F155" s="93" t="str">
        <f t="shared" si="2"/>
        <v/>
      </c>
      <c r="G155" s="93" t="str">
        <f t="shared" si="3"/>
        <v/>
      </c>
    </row>
    <row r="156" spans="1:7" x14ac:dyDescent="0.25">
      <c r="A156" s="66" t="s">
        <v>1332</v>
      </c>
      <c r="B156" s="66" t="s">
        <v>819</v>
      </c>
      <c r="C156" s="66" t="s">
        <v>95</v>
      </c>
      <c r="D156" s="66" t="s">
        <v>95</v>
      </c>
      <c r="F156" s="93" t="str">
        <f t="shared" si="2"/>
        <v/>
      </c>
      <c r="G156" s="93" t="str">
        <f t="shared" si="3"/>
        <v/>
      </c>
    </row>
    <row r="157" spans="1:7" x14ac:dyDescent="0.25">
      <c r="A157" s="66" t="s">
        <v>1333</v>
      </c>
      <c r="B157" s="94" t="s">
        <v>161</v>
      </c>
      <c r="C157" s="66">
        <f>SUM(C149:C156)</f>
        <v>0</v>
      </c>
      <c r="D157" s="66">
        <f>SUM(D149:D156)</f>
        <v>0</v>
      </c>
      <c r="F157" s="104">
        <f>SUM(F149:F156)</f>
        <v>0</v>
      </c>
      <c r="G157" s="104">
        <f>SUM(G149:G156)</f>
        <v>0</v>
      </c>
    </row>
    <row r="158" spans="1:7" outlineLevel="1" x14ac:dyDescent="0.25">
      <c r="A158" s="66" t="s">
        <v>1334</v>
      </c>
      <c r="B158" s="96" t="s">
        <v>822</v>
      </c>
      <c r="F158" s="93" t="str">
        <f t="shared" si="2"/>
        <v/>
      </c>
      <c r="G158" s="93" t="str">
        <f t="shared" si="3"/>
        <v/>
      </c>
    </row>
    <row r="159" spans="1:7" outlineLevel="1" x14ac:dyDescent="0.25">
      <c r="A159" s="66" t="s">
        <v>1335</v>
      </c>
      <c r="B159" s="96" t="s">
        <v>824</v>
      </c>
      <c r="F159" s="93" t="str">
        <f t="shared" si="2"/>
        <v/>
      </c>
      <c r="G159" s="93" t="str">
        <f t="shared" si="3"/>
        <v/>
      </c>
    </row>
    <row r="160" spans="1:7" outlineLevel="1" x14ac:dyDescent="0.25">
      <c r="A160" s="66" t="s">
        <v>1336</v>
      </c>
      <c r="B160" s="96" t="s">
        <v>826</v>
      </c>
      <c r="F160" s="93" t="str">
        <f t="shared" si="2"/>
        <v/>
      </c>
      <c r="G160" s="93" t="str">
        <f t="shared" si="3"/>
        <v/>
      </c>
    </row>
    <row r="161" spans="1:7" outlineLevel="1" x14ac:dyDescent="0.25">
      <c r="A161" s="66" t="s">
        <v>1337</v>
      </c>
      <c r="B161" s="96" t="s">
        <v>828</v>
      </c>
      <c r="F161" s="93" t="str">
        <f t="shared" si="2"/>
        <v/>
      </c>
      <c r="G161" s="93" t="str">
        <f t="shared" si="3"/>
        <v/>
      </c>
    </row>
    <row r="162" spans="1:7" outlineLevel="1" x14ac:dyDescent="0.25">
      <c r="A162" s="66" t="s">
        <v>1338</v>
      </c>
      <c r="B162" s="96" t="s">
        <v>830</v>
      </c>
      <c r="F162" s="93" t="str">
        <f t="shared" si="2"/>
        <v/>
      </c>
      <c r="G162" s="93" t="str">
        <f t="shared" si="3"/>
        <v/>
      </c>
    </row>
    <row r="163" spans="1:7" outlineLevel="1" x14ac:dyDescent="0.25">
      <c r="A163" s="66" t="s">
        <v>1339</v>
      </c>
      <c r="B163" s="96" t="s">
        <v>832</v>
      </c>
      <c r="F163" s="93" t="str">
        <f t="shared" si="2"/>
        <v/>
      </c>
      <c r="G163" s="93" t="str">
        <f t="shared" si="3"/>
        <v/>
      </c>
    </row>
    <row r="164" spans="1:7" outlineLevel="1" x14ac:dyDescent="0.25">
      <c r="A164" s="66" t="s">
        <v>1340</v>
      </c>
      <c r="B164" s="96"/>
      <c r="F164" s="93"/>
      <c r="G164" s="93"/>
    </row>
    <row r="165" spans="1:7" outlineLevel="1" x14ac:dyDescent="0.25">
      <c r="A165" s="66" t="s">
        <v>1341</v>
      </c>
      <c r="B165" s="96"/>
      <c r="F165" s="93"/>
      <c r="G165" s="93"/>
    </row>
    <row r="166" spans="1:7" outlineLevel="1" x14ac:dyDescent="0.25">
      <c r="A166" s="66" t="s">
        <v>1342</v>
      </c>
      <c r="B166" s="96"/>
      <c r="F166" s="93"/>
      <c r="G166" s="93"/>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4"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3" t="str">
        <f>IF($C$179=0,"",IF(C171="[Mark as ND1 if not relevant]","",C171/$C$179))</f>
        <v/>
      </c>
      <c r="G171" s="93" t="str">
        <f>IF($D$179=0,"",IF(D171="[Mark as ND1 if not relevant]","",D171/$D$179))</f>
        <v/>
      </c>
    </row>
    <row r="172" spans="1:7" x14ac:dyDescent="0.25">
      <c r="A172" s="66" t="s">
        <v>1346</v>
      </c>
      <c r="B172" s="66" t="s">
        <v>807</v>
      </c>
      <c r="C172" s="66" t="s">
        <v>130</v>
      </c>
      <c r="D172" s="66" t="s">
        <v>130</v>
      </c>
      <c r="F172" s="93" t="str">
        <f t="shared" ref="F172:F178" si="4">IF($C$179=0,"",IF(C172="[Mark as ND1 if not relevant]","",C172/$C$179))</f>
        <v/>
      </c>
      <c r="G172" s="93" t="str">
        <f t="shared" ref="G172:G178" si="5">IF($D$179=0,"",IF(D172="[Mark as ND1 if not relevant]","",D172/$D$179))</f>
        <v/>
      </c>
    </row>
    <row r="173" spans="1:7" x14ac:dyDescent="0.25">
      <c r="A173" s="66" t="s">
        <v>1347</v>
      </c>
      <c r="B173" s="66" t="s">
        <v>809</v>
      </c>
      <c r="C173" s="66" t="s">
        <v>130</v>
      </c>
      <c r="D173" s="66" t="s">
        <v>130</v>
      </c>
      <c r="F173" s="93" t="str">
        <f t="shared" si="4"/>
        <v/>
      </c>
      <c r="G173" s="93" t="str">
        <f t="shared" si="5"/>
        <v/>
      </c>
    </row>
    <row r="174" spans="1:7" x14ac:dyDescent="0.25">
      <c r="A174" s="66" t="s">
        <v>1348</v>
      </c>
      <c r="B174" s="66" t="s">
        <v>811</v>
      </c>
      <c r="C174" s="66" t="s">
        <v>130</v>
      </c>
      <c r="D174" s="66" t="s">
        <v>130</v>
      </c>
      <c r="F174" s="93" t="str">
        <f t="shared" si="4"/>
        <v/>
      </c>
      <c r="G174" s="93" t="str">
        <f t="shared" si="5"/>
        <v/>
      </c>
    </row>
    <row r="175" spans="1:7" x14ac:dyDescent="0.25">
      <c r="A175" s="66" t="s">
        <v>1349</v>
      </c>
      <c r="B175" s="66" t="s">
        <v>813</v>
      </c>
      <c r="C175" s="66" t="s">
        <v>130</v>
      </c>
      <c r="D175" s="66" t="s">
        <v>130</v>
      </c>
      <c r="F175" s="93" t="str">
        <f t="shared" si="4"/>
        <v/>
      </c>
      <c r="G175" s="93" t="str">
        <f t="shared" si="5"/>
        <v/>
      </c>
    </row>
    <row r="176" spans="1:7" x14ac:dyDescent="0.25">
      <c r="A176" s="66" t="s">
        <v>1350</v>
      </c>
      <c r="B176" s="66" t="s">
        <v>815</v>
      </c>
      <c r="C176" s="66" t="s">
        <v>130</v>
      </c>
      <c r="D176" s="66" t="s">
        <v>130</v>
      </c>
      <c r="F176" s="93" t="str">
        <f t="shared" si="4"/>
        <v/>
      </c>
      <c r="G176" s="93" t="str">
        <f t="shared" si="5"/>
        <v/>
      </c>
    </row>
    <row r="177" spans="1:7" x14ac:dyDescent="0.25">
      <c r="A177" s="66" t="s">
        <v>1351</v>
      </c>
      <c r="B177" s="66" t="s">
        <v>817</v>
      </c>
      <c r="C177" s="66" t="s">
        <v>130</v>
      </c>
      <c r="D177" s="66" t="s">
        <v>130</v>
      </c>
      <c r="F177" s="93" t="str">
        <f t="shared" si="4"/>
        <v/>
      </c>
      <c r="G177" s="93" t="str">
        <f t="shared" si="5"/>
        <v/>
      </c>
    </row>
    <row r="178" spans="1:7" x14ac:dyDescent="0.25">
      <c r="A178" s="66" t="s">
        <v>1352</v>
      </c>
      <c r="B178" s="66" t="s">
        <v>819</v>
      </c>
      <c r="C178" s="66" t="s">
        <v>130</v>
      </c>
      <c r="D178" s="66" t="s">
        <v>130</v>
      </c>
      <c r="F178" s="93" t="str">
        <f t="shared" si="4"/>
        <v/>
      </c>
      <c r="G178" s="93" t="str">
        <f t="shared" si="5"/>
        <v/>
      </c>
    </row>
    <row r="179" spans="1:7" x14ac:dyDescent="0.25">
      <c r="A179" s="66" t="s">
        <v>1353</v>
      </c>
      <c r="B179" s="94" t="s">
        <v>161</v>
      </c>
      <c r="C179" s="66">
        <f>SUM(C171:C178)</f>
        <v>0</v>
      </c>
      <c r="D179" s="66">
        <f>SUM(D171:D178)</f>
        <v>0</v>
      </c>
      <c r="F179" s="104">
        <f>SUM(F171:F178)</f>
        <v>0</v>
      </c>
      <c r="G179" s="104">
        <f>SUM(G171:G178)</f>
        <v>0</v>
      </c>
    </row>
    <row r="180" spans="1:7" outlineLevel="1" x14ac:dyDescent="0.25">
      <c r="A180" s="66" t="s">
        <v>1354</v>
      </c>
      <c r="B180" s="96" t="s">
        <v>822</v>
      </c>
      <c r="F180" s="93" t="str">
        <f t="shared" ref="F180:F185" si="6">IF($C$179=0,"",IF(C180="[for completion]","",C180/$C$179))</f>
        <v/>
      </c>
      <c r="G180" s="93" t="str">
        <f t="shared" ref="G180:G185" si="7">IF($D$179=0,"",IF(D180="[for completion]","",D180/$D$179))</f>
        <v/>
      </c>
    </row>
    <row r="181" spans="1:7" outlineLevel="1" x14ac:dyDescent="0.25">
      <c r="A181" s="66" t="s">
        <v>1355</v>
      </c>
      <c r="B181" s="96" t="s">
        <v>824</v>
      </c>
      <c r="F181" s="93" t="str">
        <f t="shared" si="6"/>
        <v/>
      </c>
      <c r="G181" s="93" t="str">
        <f t="shared" si="7"/>
        <v/>
      </c>
    </row>
    <row r="182" spans="1:7" outlineLevel="1" x14ac:dyDescent="0.25">
      <c r="A182" s="66" t="s">
        <v>1356</v>
      </c>
      <c r="B182" s="96" t="s">
        <v>826</v>
      </c>
      <c r="F182" s="93" t="str">
        <f t="shared" si="6"/>
        <v/>
      </c>
      <c r="G182" s="93" t="str">
        <f t="shared" si="7"/>
        <v/>
      </c>
    </row>
    <row r="183" spans="1:7" outlineLevel="1" x14ac:dyDescent="0.25">
      <c r="A183" s="66" t="s">
        <v>1357</v>
      </c>
      <c r="B183" s="96" t="s">
        <v>828</v>
      </c>
      <c r="F183" s="93" t="str">
        <f t="shared" si="6"/>
        <v/>
      </c>
      <c r="G183" s="93" t="str">
        <f t="shared" si="7"/>
        <v/>
      </c>
    </row>
    <row r="184" spans="1:7" outlineLevel="1" x14ac:dyDescent="0.25">
      <c r="A184" s="66" t="s">
        <v>1358</v>
      </c>
      <c r="B184" s="96" t="s">
        <v>830</v>
      </c>
      <c r="F184" s="93" t="str">
        <f t="shared" si="6"/>
        <v/>
      </c>
      <c r="G184" s="93" t="str">
        <f t="shared" si="7"/>
        <v/>
      </c>
    </row>
    <row r="185" spans="1:7" outlineLevel="1" x14ac:dyDescent="0.25">
      <c r="A185" s="66" t="s">
        <v>1359</v>
      </c>
      <c r="B185" s="96" t="s">
        <v>832</v>
      </c>
      <c r="F185" s="93" t="str">
        <f t="shared" si="6"/>
        <v/>
      </c>
      <c r="G185" s="93" t="str">
        <f t="shared" si="7"/>
        <v/>
      </c>
    </row>
    <row r="186" spans="1:7" outlineLevel="1" x14ac:dyDescent="0.25">
      <c r="A186" s="66" t="s">
        <v>1360</v>
      </c>
      <c r="B186" s="96"/>
      <c r="F186" s="93"/>
      <c r="G186" s="93"/>
    </row>
    <row r="187" spans="1:7" outlineLevel="1" x14ac:dyDescent="0.25">
      <c r="A187" s="66" t="s">
        <v>1361</v>
      </c>
      <c r="B187" s="96"/>
      <c r="F187" s="93"/>
      <c r="G187" s="93"/>
    </row>
    <row r="188" spans="1:7" outlineLevel="1" x14ac:dyDescent="0.25">
      <c r="A188" s="66" t="s">
        <v>1362</v>
      </c>
      <c r="B188" s="96"/>
      <c r="F188" s="93"/>
      <c r="G188" s="93"/>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4"/>
      <c r="F190" s="104"/>
      <c r="G190" s="104"/>
    </row>
    <row r="191" spans="1:7" x14ac:dyDescent="0.25">
      <c r="A191" s="66" t="s">
        <v>1365</v>
      </c>
      <c r="B191" s="83" t="s">
        <v>691</v>
      </c>
      <c r="C191" s="66" t="s">
        <v>95</v>
      </c>
      <c r="E191" s="104"/>
      <c r="F191" s="104"/>
      <c r="G191" s="104"/>
    </row>
    <row r="192" spans="1:7" x14ac:dyDescent="0.25">
      <c r="A192" s="66" t="s">
        <v>1366</v>
      </c>
      <c r="B192" s="83" t="s">
        <v>691</v>
      </c>
      <c r="C192" s="66" t="s">
        <v>95</v>
      </c>
      <c r="E192" s="104"/>
      <c r="F192" s="104"/>
      <c r="G192" s="104"/>
    </row>
    <row r="193" spans="1:7" x14ac:dyDescent="0.25">
      <c r="A193" s="66" t="s">
        <v>1367</v>
      </c>
      <c r="B193" s="83" t="s">
        <v>691</v>
      </c>
      <c r="C193" s="66" t="s">
        <v>95</v>
      </c>
      <c r="E193" s="104"/>
      <c r="F193" s="104"/>
      <c r="G193" s="104"/>
    </row>
    <row r="194" spans="1:7" x14ac:dyDescent="0.25">
      <c r="A194" s="66" t="s">
        <v>1368</v>
      </c>
      <c r="B194" s="83" t="s">
        <v>691</v>
      </c>
      <c r="C194" s="66" t="s">
        <v>95</v>
      </c>
      <c r="E194" s="104"/>
      <c r="F194" s="104"/>
      <c r="G194" s="104"/>
    </row>
    <row r="195" spans="1:7" x14ac:dyDescent="0.25">
      <c r="A195" s="66" t="s">
        <v>1369</v>
      </c>
      <c r="B195" s="83" t="s">
        <v>691</v>
      </c>
      <c r="C195" s="66" t="s">
        <v>95</v>
      </c>
      <c r="E195" s="104"/>
      <c r="F195" s="104"/>
      <c r="G195" s="104"/>
    </row>
    <row r="196" spans="1:7" x14ac:dyDescent="0.25">
      <c r="A196" s="66" t="s">
        <v>1370</v>
      </c>
      <c r="B196" s="83" t="s">
        <v>691</v>
      </c>
      <c r="C196" s="66" t="s">
        <v>95</v>
      </c>
      <c r="E196" s="104"/>
      <c r="F196" s="104"/>
      <c r="G196" s="104"/>
    </row>
    <row r="197" spans="1:7" x14ac:dyDescent="0.25">
      <c r="A197" s="66" t="s">
        <v>1371</v>
      </c>
      <c r="B197" s="83" t="s">
        <v>691</v>
      </c>
      <c r="C197" s="66" t="s">
        <v>95</v>
      </c>
      <c r="E197" s="104"/>
      <c r="F197" s="104"/>
    </row>
    <row r="198" spans="1:7" x14ac:dyDescent="0.25">
      <c r="A198" s="66" t="s">
        <v>1372</v>
      </c>
      <c r="B198" s="83" t="s">
        <v>691</v>
      </c>
      <c r="C198" s="66" t="s">
        <v>95</v>
      </c>
      <c r="E198" s="104"/>
      <c r="F198" s="104"/>
    </row>
    <row r="199" spans="1:7" x14ac:dyDescent="0.25">
      <c r="A199" s="66" t="s">
        <v>1373</v>
      </c>
      <c r="B199" s="83" t="s">
        <v>691</v>
      </c>
      <c r="C199" s="66" t="s">
        <v>95</v>
      </c>
      <c r="E199" s="104"/>
      <c r="F199" s="104"/>
    </row>
    <row r="200" spans="1:7" x14ac:dyDescent="0.25">
      <c r="A200" s="66" t="s">
        <v>1374</v>
      </c>
      <c r="B200" s="83" t="s">
        <v>691</v>
      </c>
      <c r="C200" s="66" t="s">
        <v>95</v>
      </c>
      <c r="E200" s="104"/>
      <c r="F200" s="104"/>
    </row>
    <row r="201" spans="1:7" x14ac:dyDescent="0.25">
      <c r="A201" s="66" t="s">
        <v>1375</v>
      </c>
      <c r="B201" s="83" t="s">
        <v>691</v>
      </c>
      <c r="C201" s="66" t="s">
        <v>95</v>
      </c>
      <c r="E201" s="104"/>
      <c r="F201" s="104"/>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1" zoomScale="80" zoomScaleNormal="80" workbookViewId="0">
      <selection activeCell="C36" sqref="C36"/>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9" t="s">
        <v>1387</v>
      </c>
      <c r="B3" s="130"/>
      <c r="C3" s="64"/>
    </row>
    <row r="4" spans="1:3" x14ac:dyDescent="0.25">
      <c r="C4" s="64"/>
    </row>
    <row r="5" spans="1:3" ht="37.5" x14ac:dyDescent="0.25">
      <c r="A5" s="77" t="s">
        <v>93</v>
      </c>
      <c r="B5" s="77" t="s">
        <v>1388</v>
      </c>
      <c r="C5" s="131" t="s">
        <v>1389</v>
      </c>
    </row>
    <row r="6" spans="1:3" x14ac:dyDescent="0.25">
      <c r="A6" s="1" t="s">
        <v>1390</v>
      </c>
      <c r="B6" s="80" t="s">
        <v>1391</v>
      </c>
      <c r="C6" s="66" t="s">
        <v>2038</v>
      </c>
    </row>
    <row r="7" spans="1:3" x14ac:dyDescent="0.25">
      <c r="A7" s="1" t="s">
        <v>1392</v>
      </c>
      <c r="B7" s="80" t="s">
        <v>1393</v>
      </c>
      <c r="C7" s="66" t="s">
        <v>2039</v>
      </c>
    </row>
    <row r="8" spans="1:3" x14ac:dyDescent="0.25">
      <c r="A8" s="1" t="s">
        <v>1394</v>
      </c>
      <c r="B8" s="80" t="s">
        <v>1395</v>
      </c>
      <c r="C8" s="124" t="s">
        <v>2040</v>
      </c>
    </row>
    <row r="9" spans="1:3" x14ac:dyDescent="0.25">
      <c r="A9" s="1" t="s">
        <v>1396</v>
      </c>
      <c r="B9" s="80" t="s">
        <v>1397</v>
      </c>
      <c r="C9" s="66" t="s">
        <v>2041</v>
      </c>
    </row>
    <row r="10" spans="1:3" ht="44.25" customHeight="1" x14ac:dyDescent="0.25">
      <c r="A10" s="1" t="s">
        <v>1398</v>
      </c>
      <c r="B10" s="80" t="s">
        <v>1617</v>
      </c>
      <c r="C10" s="66" t="s">
        <v>2042</v>
      </c>
    </row>
    <row r="11" spans="1:3" ht="54.75" customHeight="1" x14ac:dyDescent="0.25">
      <c r="A11" s="1" t="s">
        <v>1399</v>
      </c>
      <c r="B11" s="80" t="s">
        <v>1400</v>
      </c>
      <c r="C11" s="66" t="s">
        <v>2043</v>
      </c>
    </row>
    <row r="12" spans="1:3" ht="30" x14ac:dyDescent="0.25">
      <c r="A12" s="1" t="s">
        <v>1401</v>
      </c>
      <c r="B12" s="80" t="s">
        <v>1402</v>
      </c>
      <c r="C12" s="66" t="s">
        <v>2044</v>
      </c>
    </row>
    <row r="13" spans="1:3" x14ac:dyDescent="0.25">
      <c r="A13" s="1" t="s">
        <v>1403</v>
      </c>
      <c r="B13" s="80" t="s">
        <v>1404</v>
      </c>
      <c r="C13" s="66" t="s">
        <v>1428</v>
      </c>
    </row>
    <row r="14" spans="1:3" ht="30" x14ac:dyDescent="0.25">
      <c r="A14" s="1" t="s">
        <v>1405</v>
      </c>
      <c r="B14" s="80" t="s">
        <v>1406</v>
      </c>
      <c r="C14" s="66" t="s">
        <v>1428</v>
      </c>
    </row>
    <row r="15" spans="1:3" ht="45" x14ac:dyDescent="0.25">
      <c r="A15" s="1" t="s">
        <v>1407</v>
      </c>
      <c r="B15" s="80" t="s">
        <v>1408</v>
      </c>
      <c r="C15" s="83" t="s">
        <v>2045</v>
      </c>
    </row>
    <row r="16" spans="1:3" ht="45" x14ac:dyDescent="0.25">
      <c r="A16" s="1" t="s">
        <v>1409</v>
      </c>
      <c r="B16" s="84" t="s">
        <v>1410</v>
      </c>
      <c r="C16" s="66" t="s">
        <v>2046</v>
      </c>
    </row>
    <row r="17" spans="1:3" ht="30" customHeight="1" x14ac:dyDescent="0.25">
      <c r="A17" s="1" t="s">
        <v>1411</v>
      </c>
      <c r="B17" s="84" t="s">
        <v>1412</v>
      </c>
      <c r="C17" s="66" t="s">
        <v>1428</v>
      </c>
    </row>
    <row r="18" spans="1:3" ht="75" x14ac:dyDescent="0.25">
      <c r="A18" s="1" t="s">
        <v>1413</v>
      </c>
      <c r="B18" s="84" t="s">
        <v>1414</v>
      </c>
      <c r="C18" s="66" t="s">
        <v>2047</v>
      </c>
    </row>
    <row r="19" spans="1:3" hidden="1" outlineLevel="1" x14ac:dyDescent="0.25">
      <c r="A19" s="1" t="s">
        <v>1415</v>
      </c>
      <c r="B19" s="81" t="s">
        <v>1416</v>
      </c>
      <c r="C19" s="66"/>
    </row>
    <row r="20" spans="1:3" hidden="1" outlineLevel="1" x14ac:dyDescent="0.25">
      <c r="A20" s="1" t="s">
        <v>1417</v>
      </c>
      <c r="B20" s="123"/>
      <c r="C20" s="66"/>
    </row>
    <row r="21" spans="1:3" hidden="1" outlineLevel="1" x14ac:dyDescent="0.25">
      <c r="A21" s="1" t="s">
        <v>1418</v>
      </c>
      <c r="B21" s="123"/>
      <c r="C21" s="66"/>
    </row>
    <row r="22" spans="1:3" hidden="1" outlineLevel="1" x14ac:dyDescent="0.25">
      <c r="A22" s="1" t="s">
        <v>1419</v>
      </c>
      <c r="B22" s="123"/>
      <c r="C22" s="66"/>
    </row>
    <row r="23" spans="1:3" hidden="1" outlineLevel="1" x14ac:dyDescent="0.25">
      <c r="A23" s="1" t="s">
        <v>1420</v>
      </c>
      <c r="B23" s="123"/>
      <c r="C23" s="66"/>
    </row>
    <row r="24" spans="1:3" ht="18.75" collapsed="1" x14ac:dyDescent="0.25">
      <c r="A24" s="77"/>
      <c r="B24" s="77" t="s">
        <v>1421</v>
      </c>
      <c r="C24" s="131"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outlineLevel="1" x14ac:dyDescent="0.25">
      <c r="A28" s="1" t="s">
        <v>1423</v>
      </c>
      <c r="B28" s="83"/>
      <c r="C28" s="66"/>
    </row>
    <row r="29" spans="1:3" outlineLevel="1" x14ac:dyDescent="0.25">
      <c r="A29" s="1" t="s">
        <v>1432</v>
      </c>
      <c r="B29" s="83"/>
      <c r="C29" s="66"/>
    </row>
    <row r="30" spans="1:3" outlineLevel="1" x14ac:dyDescent="0.25">
      <c r="A30" s="1" t="s">
        <v>1433</v>
      </c>
      <c r="B30" s="84"/>
      <c r="C30" s="66"/>
    </row>
    <row r="31" spans="1:3" ht="18.75" x14ac:dyDescent="0.25">
      <c r="A31" s="77"/>
      <c r="B31" s="77" t="s">
        <v>1434</v>
      </c>
      <c r="C31" s="131" t="s">
        <v>1389</v>
      </c>
    </row>
    <row r="32" spans="1:3" x14ac:dyDescent="0.25">
      <c r="A32" s="1" t="s">
        <v>1435</v>
      </c>
      <c r="B32" s="80" t="s">
        <v>1436</v>
      </c>
      <c r="C32" s="66"/>
    </row>
    <row r="33" spans="1:2" x14ac:dyDescent="0.25">
      <c r="A33" s="1" t="s">
        <v>1437</v>
      </c>
      <c r="B33" s="83"/>
    </row>
    <row r="34" spans="1:2" x14ac:dyDescent="0.25">
      <c r="A34" s="1" t="s">
        <v>1438</v>
      </c>
      <c r="B34" s="83"/>
    </row>
    <row r="35" spans="1:2" x14ac:dyDescent="0.25">
      <c r="A35" s="1" t="s">
        <v>1439</v>
      </c>
      <c r="B35" s="83"/>
    </row>
    <row r="36" spans="1:2" x14ac:dyDescent="0.25">
      <c r="A36" s="1" t="s">
        <v>1440</v>
      </c>
      <c r="B36" s="83"/>
    </row>
    <row r="37" spans="1:2" x14ac:dyDescent="0.25">
      <c r="A37" s="1" t="s">
        <v>1441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1442</v>
      </c>
    </row>
    <row r="3" spans="1:1" x14ac:dyDescent="0.25">
      <c r="A3" s="134"/>
    </row>
    <row r="4" spans="1:1" ht="34.5" x14ac:dyDescent="0.25">
      <c r="A4" s="135" t="s">
        <v>1443</v>
      </c>
    </row>
    <row r="5" spans="1:1" ht="34.5" x14ac:dyDescent="0.25">
      <c r="A5" s="135" t="s">
        <v>1444</v>
      </c>
    </row>
    <row r="6" spans="1:1" ht="34.5" x14ac:dyDescent="0.25">
      <c r="A6" s="135" t="s">
        <v>1445</v>
      </c>
    </row>
    <row r="7" spans="1:1" ht="17.25" x14ac:dyDescent="0.25">
      <c r="A7" s="135"/>
    </row>
    <row r="8" spans="1:1" ht="18.75" x14ac:dyDescent="0.25">
      <c r="A8" s="136" t="s">
        <v>1446</v>
      </c>
    </row>
    <row r="9" spans="1:1" ht="34.5" x14ac:dyDescent="0.3">
      <c r="A9" s="145" t="s">
        <v>1609</v>
      </c>
    </row>
    <row r="10" spans="1:1" ht="69" x14ac:dyDescent="0.25">
      <c r="A10" s="138" t="s">
        <v>1447</v>
      </c>
    </row>
    <row r="11" spans="1:1" ht="34.5" x14ac:dyDescent="0.25">
      <c r="A11" s="138" t="s">
        <v>1448</v>
      </c>
    </row>
    <row r="12" spans="1:1" ht="17.25" x14ac:dyDescent="0.25">
      <c r="A12" s="138" t="s">
        <v>1449</v>
      </c>
    </row>
    <row r="13" spans="1:1" ht="17.25" x14ac:dyDescent="0.25">
      <c r="A13" s="138" t="s">
        <v>1450</v>
      </c>
    </row>
    <row r="14" spans="1:1" ht="34.5" x14ac:dyDescent="0.25">
      <c r="A14" s="138" t="s">
        <v>1451</v>
      </c>
    </row>
    <row r="15" spans="1:1" ht="17.25" x14ac:dyDescent="0.25">
      <c r="A15" s="138"/>
    </row>
    <row r="16" spans="1:1" ht="18.75" x14ac:dyDescent="0.25">
      <c r="A16" s="136" t="s">
        <v>1452</v>
      </c>
    </row>
    <row r="17" spans="1:1" ht="17.25" x14ac:dyDescent="0.25">
      <c r="A17" s="139" t="s">
        <v>1453</v>
      </c>
    </row>
    <row r="18" spans="1:1" ht="34.5" x14ac:dyDescent="0.25">
      <c r="A18" s="140" t="s">
        <v>1454</v>
      </c>
    </row>
    <row r="19" spans="1:1" ht="34.5" x14ac:dyDescent="0.25">
      <c r="A19" s="140" t="s">
        <v>1455</v>
      </c>
    </row>
    <row r="20" spans="1:1" ht="51.75" x14ac:dyDescent="0.25">
      <c r="A20" s="140" t="s">
        <v>1456</v>
      </c>
    </row>
    <row r="21" spans="1:1" ht="86.25" x14ac:dyDescent="0.25">
      <c r="A21" s="140" t="s">
        <v>1457</v>
      </c>
    </row>
    <row r="22" spans="1:1" ht="51.75" x14ac:dyDescent="0.25">
      <c r="A22" s="140" t="s">
        <v>1458</v>
      </c>
    </row>
    <row r="23" spans="1:1" ht="34.5" x14ac:dyDescent="0.25">
      <c r="A23" s="140" t="s">
        <v>1459</v>
      </c>
    </row>
    <row r="24" spans="1:1" ht="17.25" x14ac:dyDescent="0.25">
      <c r="A24" s="140" t="s">
        <v>1460</v>
      </c>
    </row>
    <row r="25" spans="1:1" ht="17.25" x14ac:dyDescent="0.25">
      <c r="A25" s="139" t="s">
        <v>1461</v>
      </c>
    </row>
    <row r="26" spans="1:1" ht="51.75" x14ac:dyDescent="0.3">
      <c r="A26" s="141" t="s">
        <v>1462</v>
      </c>
    </row>
    <row r="27" spans="1:1" ht="17.25" x14ac:dyDescent="0.3">
      <c r="A27" s="141" t="s">
        <v>1463</v>
      </c>
    </row>
    <row r="28" spans="1:1" ht="17.25" x14ac:dyDescent="0.25">
      <c r="A28" s="139" t="s">
        <v>1464</v>
      </c>
    </row>
    <row r="29" spans="1:1" ht="34.5" x14ac:dyDescent="0.25">
      <c r="A29" s="140" t="s">
        <v>1465</v>
      </c>
    </row>
    <row r="30" spans="1:1" ht="34.5" x14ac:dyDescent="0.25">
      <c r="A30" s="140" t="s">
        <v>1466</v>
      </c>
    </row>
    <row r="31" spans="1:1" ht="34.5" x14ac:dyDescent="0.25">
      <c r="A31" s="140" t="s">
        <v>1467</v>
      </c>
    </row>
    <row r="32" spans="1:1" ht="34.5" x14ac:dyDescent="0.25">
      <c r="A32" s="140" t="s">
        <v>1468</v>
      </c>
    </row>
    <row r="33" spans="1:1" ht="17.25" x14ac:dyDescent="0.25">
      <c r="A33" s="140"/>
    </row>
    <row r="34" spans="1:1" ht="18.75" x14ac:dyDescent="0.25">
      <c r="A34" s="136" t="s">
        <v>1469</v>
      </c>
    </row>
    <row r="35" spans="1:1" ht="17.25" x14ac:dyDescent="0.25">
      <c r="A35" s="139" t="s">
        <v>1470</v>
      </c>
    </row>
    <row r="36" spans="1:1" ht="34.5" x14ac:dyDescent="0.25">
      <c r="A36" s="140" t="s">
        <v>1471</v>
      </c>
    </row>
    <row r="37" spans="1:1" ht="34.5" x14ac:dyDescent="0.25">
      <c r="A37" s="140" t="s">
        <v>1472</v>
      </c>
    </row>
    <row r="38" spans="1:1" ht="34.5" x14ac:dyDescent="0.25">
      <c r="A38" s="140" t="s">
        <v>1473</v>
      </c>
    </row>
    <row r="39" spans="1:1" ht="17.25" x14ac:dyDescent="0.25">
      <c r="A39" s="140" t="s">
        <v>1474</v>
      </c>
    </row>
    <row r="40" spans="1:1" ht="34.5" x14ac:dyDescent="0.25">
      <c r="A40" s="140" t="s">
        <v>1475</v>
      </c>
    </row>
    <row r="41" spans="1:1" ht="17.25" x14ac:dyDescent="0.25">
      <c r="A41" s="139" t="s">
        <v>1476</v>
      </c>
    </row>
    <row r="42" spans="1:1" ht="17.25" x14ac:dyDescent="0.25">
      <c r="A42" s="140" t="s">
        <v>1477</v>
      </c>
    </row>
    <row r="43" spans="1:1" ht="17.25" x14ac:dyDescent="0.3">
      <c r="A43" s="141" t="s">
        <v>1478</v>
      </c>
    </row>
    <row r="44" spans="1:1" ht="17.25" x14ac:dyDescent="0.25">
      <c r="A44" s="139" t="s">
        <v>1479</v>
      </c>
    </row>
    <row r="45" spans="1:1" ht="34.5" x14ac:dyDescent="0.3">
      <c r="A45" s="141" t="s">
        <v>1480</v>
      </c>
    </row>
    <row r="46" spans="1:1" ht="34.5" x14ac:dyDescent="0.25">
      <c r="A46" s="140" t="s">
        <v>1481</v>
      </c>
    </row>
    <row r="47" spans="1:1" ht="34.5" x14ac:dyDescent="0.25">
      <c r="A47" s="140" t="s">
        <v>1482</v>
      </c>
    </row>
    <row r="48" spans="1:1" ht="17.25" x14ac:dyDescent="0.25">
      <c r="A48" s="140" t="s">
        <v>1483</v>
      </c>
    </row>
    <row r="49" spans="1:1" ht="17.25" x14ac:dyDescent="0.3">
      <c r="A49" s="141" t="s">
        <v>1484</v>
      </c>
    </row>
    <row r="50" spans="1:1" ht="17.25" x14ac:dyDescent="0.25">
      <c r="A50" s="139" t="s">
        <v>1485</v>
      </c>
    </row>
    <row r="51" spans="1:1" ht="34.5" x14ac:dyDescent="0.3">
      <c r="A51" s="141" t="s">
        <v>1486</v>
      </c>
    </row>
    <row r="52" spans="1:1" ht="17.25" x14ac:dyDescent="0.25">
      <c r="A52" s="140" t="s">
        <v>1487</v>
      </c>
    </row>
    <row r="53" spans="1:1" ht="34.5" x14ac:dyDescent="0.3">
      <c r="A53" s="141" t="s">
        <v>1488</v>
      </c>
    </row>
    <row r="54" spans="1:1" ht="17.25" x14ac:dyDescent="0.25">
      <c r="A54" s="139" t="s">
        <v>1489</v>
      </c>
    </row>
    <row r="55" spans="1:1" ht="17.25" x14ac:dyDescent="0.3">
      <c r="A55" s="141" t="s">
        <v>1490</v>
      </c>
    </row>
    <row r="56" spans="1:1" ht="34.5" x14ac:dyDescent="0.25">
      <c r="A56" s="140" t="s">
        <v>1491</v>
      </c>
    </row>
    <row r="57" spans="1:1" ht="17.25" x14ac:dyDescent="0.25">
      <c r="A57" s="140" t="s">
        <v>1492</v>
      </c>
    </row>
    <row r="58" spans="1:1" ht="17.25" x14ac:dyDescent="0.25">
      <c r="A58" s="140" t="s">
        <v>1493</v>
      </c>
    </row>
    <row r="59" spans="1:1" ht="17.25" x14ac:dyDescent="0.25">
      <c r="A59" s="139" t="s">
        <v>1494</v>
      </c>
    </row>
    <row r="60" spans="1:1" ht="34.5" x14ac:dyDescent="0.25">
      <c r="A60" s="140" t="s">
        <v>1495</v>
      </c>
    </row>
    <row r="61" spans="1:1" ht="17.25" x14ac:dyDescent="0.25">
      <c r="A61" s="142"/>
    </row>
    <row r="62" spans="1:1" ht="18.75" x14ac:dyDescent="0.25">
      <c r="A62" s="136" t="s">
        <v>1496</v>
      </c>
    </row>
    <row r="63" spans="1:1" ht="17.25" x14ac:dyDescent="0.25">
      <c r="A63" s="139" t="s">
        <v>1497</v>
      </c>
    </row>
    <row r="64" spans="1:1" ht="34.5" x14ac:dyDescent="0.25">
      <c r="A64" s="140" t="s">
        <v>1498</v>
      </c>
    </row>
    <row r="65" spans="1:1" ht="17.25" x14ac:dyDescent="0.25">
      <c r="A65" s="140" t="s">
        <v>1499</v>
      </c>
    </row>
    <row r="66" spans="1:1" ht="34.5" x14ac:dyDescent="0.25">
      <c r="A66" s="138" t="s">
        <v>1500</v>
      </c>
    </row>
    <row r="67" spans="1:1" ht="34.5" x14ac:dyDescent="0.25">
      <c r="A67" s="138" t="s">
        <v>1501</v>
      </c>
    </row>
    <row r="68" spans="1:1" ht="34.5" x14ac:dyDescent="0.25">
      <c r="A68" s="138" t="s">
        <v>1502</v>
      </c>
    </row>
    <row r="69" spans="1:1" ht="17.25" x14ac:dyDescent="0.25">
      <c r="A69" s="143" t="s">
        <v>1503</v>
      </c>
    </row>
    <row r="70" spans="1:1" ht="51.75" x14ac:dyDescent="0.25">
      <c r="A70" s="138" t="s">
        <v>1504</v>
      </c>
    </row>
    <row r="71" spans="1:1" ht="17.25" x14ac:dyDescent="0.25">
      <c r="A71" s="138" t="s">
        <v>1505</v>
      </c>
    </row>
    <row r="72" spans="1:1" ht="17.25" x14ac:dyDescent="0.25">
      <c r="A72" s="143" t="s">
        <v>1506</v>
      </c>
    </row>
    <row r="73" spans="1:1" ht="17.25" x14ac:dyDescent="0.25">
      <c r="A73" s="138" t="s">
        <v>1507</v>
      </c>
    </row>
    <row r="74" spans="1:1" ht="17.25" x14ac:dyDescent="0.25">
      <c r="A74" s="143" t="s">
        <v>1508</v>
      </c>
    </row>
    <row r="75" spans="1:1" ht="34.5" x14ac:dyDescent="0.25">
      <c r="A75" s="138" t="s">
        <v>1509</v>
      </c>
    </row>
    <row r="76" spans="1:1" ht="17.25" x14ac:dyDescent="0.25">
      <c r="A76" s="138" t="s">
        <v>1510</v>
      </c>
    </row>
    <row r="77" spans="1:1" ht="51.75" x14ac:dyDescent="0.25">
      <c r="A77" s="138" t="s">
        <v>1511</v>
      </c>
    </row>
    <row r="78" spans="1:1" ht="17.25" x14ac:dyDescent="0.25">
      <c r="A78" s="143" t="s">
        <v>1512</v>
      </c>
    </row>
    <row r="79" spans="1:1" ht="17.25" x14ac:dyDescent="0.3">
      <c r="A79" s="137" t="s">
        <v>1513</v>
      </c>
    </row>
    <row r="80" spans="1:1" ht="17.25" x14ac:dyDescent="0.25">
      <c r="A80" s="143" t="s">
        <v>1514</v>
      </c>
    </row>
    <row r="81" spans="1:1" ht="34.5" x14ac:dyDescent="0.25">
      <c r="A81" s="138" t="s">
        <v>1515</v>
      </c>
    </row>
    <row r="82" spans="1:1" ht="34.5" x14ac:dyDescent="0.25">
      <c r="A82" s="138" t="s">
        <v>1516</v>
      </c>
    </row>
    <row r="83" spans="1:1" ht="34.5" x14ac:dyDescent="0.25">
      <c r="A83" s="138" t="s">
        <v>1517</v>
      </c>
    </row>
    <row r="84" spans="1:1" ht="34.5" x14ac:dyDescent="0.25">
      <c r="A84" s="138" t="s">
        <v>1518</v>
      </c>
    </row>
    <row r="85" spans="1:1" ht="34.5" x14ac:dyDescent="0.25">
      <c r="A85" s="138" t="s">
        <v>1519</v>
      </c>
    </row>
    <row r="86" spans="1:1" ht="17.25" x14ac:dyDescent="0.25">
      <c r="A86" s="143" t="s">
        <v>1520</v>
      </c>
    </row>
    <row r="87" spans="1:1" ht="17.25" x14ac:dyDescent="0.25">
      <c r="A87" s="138" t="s">
        <v>1521</v>
      </c>
    </row>
    <row r="88" spans="1:1" ht="34.5" x14ac:dyDescent="0.25">
      <c r="A88" s="138" t="s">
        <v>1522</v>
      </c>
    </row>
    <row r="89" spans="1:1" ht="17.25" x14ac:dyDescent="0.25">
      <c r="A89" s="143" t="s">
        <v>1523</v>
      </c>
    </row>
    <row r="90" spans="1:1" ht="34.5" x14ac:dyDescent="0.25">
      <c r="A90" s="138" t="s">
        <v>1524</v>
      </c>
    </row>
    <row r="91" spans="1:1" ht="17.25" x14ac:dyDescent="0.25">
      <c r="A91" s="143" t="s">
        <v>1525</v>
      </c>
    </row>
    <row r="92" spans="1:1" ht="17.25" x14ac:dyDescent="0.3">
      <c r="A92" s="137" t="s">
        <v>1526</v>
      </c>
    </row>
    <row r="93" spans="1:1" ht="17.25" x14ac:dyDescent="0.25">
      <c r="A93" s="138" t="s">
        <v>1527</v>
      </c>
    </row>
    <row r="94" spans="1:1" ht="17.25" x14ac:dyDescent="0.25">
      <c r="A94" s="138"/>
    </row>
    <row r="95" spans="1:1" ht="18.75" x14ac:dyDescent="0.25">
      <c r="A95" s="136" t="s">
        <v>1528</v>
      </c>
    </row>
    <row r="96" spans="1:1" ht="34.5" x14ac:dyDescent="0.3">
      <c r="A96" s="137" t="s">
        <v>1529</v>
      </c>
    </row>
    <row r="97" spans="1:1" ht="17.25" x14ac:dyDescent="0.3">
      <c r="A97" s="137" t="s">
        <v>1530</v>
      </c>
    </row>
    <row r="98" spans="1:1" ht="17.25" x14ac:dyDescent="0.25">
      <c r="A98" s="143" t="s">
        <v>1531</v>
      </c>
    </row>
    <row r="99" spans="1:1" ht="17.25" x14ac:dyDescent="0.25">
      <c r="A99" s="135" t="s">
        <v>1532</v>
      </c>
    </row>
    <row r="100" spans="1:1" ht="17.25" x14ac:dyDescent="0.25">
      <c r="A100" s="138" t="s">
        <v>1533</v>
      </c>
    </row>
    <row r="101" spans="1:1" ht="17.25" x14ac:dyDescent="0.25">
      <c r="A101" s="138" t="s">
        <v>1534</v>
      </c>
    </row>
    <row r="102" spans="1:1" ht="17.25" x14ac:dyDescent="0.25">
      <c r="A102" s="138" t="s">
        <v>1535</v>
      </c>
    </row>
    <row r="103" spans="1:1" ht="17.25" x14ac:dyDescent="0.25">
      <c r="A103" s="138" t="s">
        <v>1536</v>
      </c>
    </row>
    <row r="104" spans="1:1" ht="34.5" x14ac:dyDescent="0.25">
      <c r="A104" s="138" t="s">
        <v>1537</v>
      </c>
    </row>
    <row r="105" spans="1:1" ht="17.25" x14ac:dyDescent="0.25">
      <c r="A105" s="135" t="s">
        <v>1538</v>
      </c>
    </row>
    <row r="106" spans="1:1" ht="17.25" x14ac:dyDescent="0.25">
      <c r="A106" s="138" t="s">
        <v>1539</v>
      </c>
    </row>
    <row r="107" spans="1:1" ht="17.25" x14ac:dyDescent="0.25">
      <c r="A107" s="138" t="s">
        <v>1540</v>
      </c>
    </row>
    <row r="108" spans="1:1" ht="17.25" x14ac:dyDescent="0.25">
      <c r="A108" s="138" t="s">
        <v>1541</v>
      </c>
    </row>
    <row r="109" spans="1:1" ht="17.25" x14ac:dyDescent="0.25">
      <c r="A109" s="138" t="s">
        <v>1542</v>
      </c>
    </row>
    <row r="110" spans="1:1" ht="17.25" x14ac:dyDescent="0.25">
      <c r="A110" s="138" t="s">
        <v>1543</v>
      </c>
    </row>
    <row r="111" spans="1:1" ht="17.25" x14ac:dyDescent="0.25">
      <c r="A111" s="138" t="s">
        <v>1544</v>
      </c>
    </row>
    <row r="112" spans="1:1" ht="17.25" x14ac:dyDescent="0.25">
      <c r="A112" s="143" t="s">
        <v>1545</v>
      </c>
    </row>
    <row r="113" spans="1:1" ht="17.25" x14ac:dyDescent="0.25">
      <c r="A113" s="138" t="s">
        <v>1546</v>
      </c>
    </row>
    <row r="114" spans="1:1" ht="17.25" x14ac:dyDescent="0.25">
      <c r="A114" s="135" t="s">
        <v>1547</v>
      </c>
    </row>
    <row r="115" spans="1:1" ht="17.25" x14ac:dyDescent="0.25">
      <c r="A115" s="138" t="s">
        <v>1548</v>
      </c>
    </row>
    <row r="116" spans="1:1" ht="17.25" x14ac:dyDescent="0.25">
      <c r="A116" s="138" t="s">
        <v>1549</v>
      </c>
    </row>
    <row r="117" spans="1:1" ht="17.25" x14ac:dyDescent="0.25">
      <c r="A117" s="135" t="s">
        <v>1550</v>
      </c>
    </row>
    <row r="118" spans="1:1" ht="17.25" x14ac:dyDescent="0.25">
      <c r="A118" s="138" t="s">
        <v>1551</v>
      </c>
    </row>
    <row r="119" spans="1:1" ht="17.25" x14ac:dyDescent="0.25">
      <c r="A119" s="138" t="s">
        <v>1552</v>
      </c>
    </row>
    <row r="120" spans="1:1" ht="17.25" x14ac:dyDescent="0.25">
      <c r="A120" s="138" t="s">
        <v>1553</v>
      </c>
    </row>
    <row r="121" spans="1:1" ht="17.25" x14ac:dyDescent="0.25">
      <c r="A121" s="143" t="s">
        <v>1554</v>
      </c>
    </row>
    <row r="122" spans="1:1" ht="17.25" x14ac:dyDescent="0.25">
      <c r="A122" s="135" t="s">
        <v>1555</v>
      </c>
    </row>
    <row r="123" spans="1:1" ht="17.25" x14ac:dyDescent="0.25">
      <c r="A123" s="135" t="s">
        <v>1556</v>
      </c>
    </row>
    <row r="124" spans="1:1" ht="17.25" x14ac:dyDescent="0.25">
      <c r="A124" s="138" t="s">
        <v>1557</v>
      </c>
    </row>
    <row r="125" spans="1:1" ht="17.25" x14ac:dyDescent="0.25">
      <c r="A125" s="138" t="s">
        <v>1558</v>
      </c>
    </row>
    <row r="126" spans="1:1" ht="17.25" x14ac:dyDescent="0.25">
      <c r="A126" s="138" t="s">
        <v>1559</v>
      </c>
    </row>
    <row r="127" spans="1:1" ht="17.25" x14ac:dyDescent="0.25">
      <c r="A127" s="138" t="s">
        <v>1560</v>
      </c>
    </row>
    <row r="128" spans="1:1" ht="17.25" x14ac:dyDescent="0.25">
      <c r="A128" s="138" t="s">
        <v>1561</v>
      </c>
    </row>
    <row r="129" spans="1:1" ht="17.25" x14ac:dyDescent="0.25">
      <c r="A129" s="143" t="s">
        <v>1562</v>
      </c>
    </row>
    <row r="130" spans="1:1" ht="34.5" x14ac:dyDescent="0.25">
      <c r="A130" s="138" t="s">
        <v>1563</v>
      </c>
    </row>
    <row r="131" spans="1:1" ht="69" x14ac:dyDescent="0.25">
      <c r="A131" s="138" t="s">
        <v>1564</v>
      </c>
    </row>
    <row r="132" spans="1:1" ht="34.5" x14ac:dyDescent="0.25">
      <c r="A132" s="138" t="s">
        <v>1565</v>
      </c>
    </row>
    <row r="133" spans="1:1" ht="17.25" x14ac:dyDescent="0.25">
      <c r="A133" s="143" t="s">
        <v>1566</v>
      </c>
    </row>
    <row r="134" spans="1:1" ht="34.5" x14ac:dyDescent="0.25">
      <c r="A134" s="135" t="s">
        <v>1567</v>
      </c>
    </row>
    <row r="135" spans="1:1" ht="17.25" x14ac:dyDescent="0.25">
      <c r="A135" s="135"/>
    </row>
    <row r="136" spans="1:1" ht="18.75" x14ac:dyDescent="0.25">
      <c r="A136" s="136" t="s">
        <v>1568</v>
      </c>
    </row>
    <row r="137" spans="1:1" ht="17.25" x14ac:dyDescent="0.25">
      <c r="A137" s="138" t="s">
        <v>1569</v>
      </c>
    </row>
    <row r="138" spans="1:1" ht="34.5" x14ac:dyDescent="0.25">
      <c r="A138" s="140" t="s">
        <v>1570</v>
      </c>
    </row>
    <row r="139" spans="1:1" ht="34.5" x14ac:dyDescent="0.25">
      <c r="A139" s="140" t="s">
        <v>1571</v>
      </c>
    </row>
    <row r="140" spans="1:1" ht="17.25" x14ac:dyDescent="0.25">
      <c r="A140" s="139" t="s">
        <v>1572</v>
      </c>
    </row>
    <row r="141" spans="1:1" ht="17.25" x14ac:dyDescent="0.25">
      <c r="A141" s="144" t="s">
        <v>1573</v>
      </c>
    </row>
    <row r="142" spans="1:1" ht="34.5" x14ac:dyDescent="0.3">
      <c r="A142" s="141" t="s">
        <v>1574</v>
      </c>
    </row>
    <row r="143" spans="1:1" ht="17.25" x14ac:dyDescent="0.25">
      <c r="A143" s="140" t="s">
        <v>1575</v>
      </c>
    </row>
    <row r="144" spans="1:1" ht="17.25" x14ac:dyDescent="0.25">
      <c r="A144" s="140" t="s">
        <v>1576</v>
      </c>
    </row>
    <row r="145" spans="1:1" ht="17.25" x14ac:dyDescent="0.25">
      <c r="A145" s="144" t="s">
        <v>1577</v>
      </c>
    </row>
    <row r="146" spans="1:1" ht="17.25" x14ac:dyDescent="0.25">
      <c r="A146" s="139" t="s">
        <v>1578</v>
      </c>
    </row>
    <row r="147" spans="1:1" ht="17.25" x14ac:dyDescent="0.25">
      <c r="A147" s="144" t="s">
        <v>1579</v>
      </c>
    </row>
    <row r="148" spans="1:1" ht="17.25" x14ac:dyDescent="0.25">
      <c r="A148" s="140" t="s">
        <v>1580</v>
      </c>
    </row>
    <row r="149" spans="1:1" ht="17.25" x14ac:dyDescent="0.25">
      <c r="A149" s="140" t="s">
        <v>1581</v>
      </c>
    </row>
    <row r="150" spans="1:1" ht="17.25" x14ac:dyDescent="0.25">
      <c r="A150" s="140" t="s">
        <v>1582</v>
      </c>
    </row>
    <row r="151" spans="1:1" ht="34.5" x14ac:dyDescent="0.25">
      <c r="A151" s="144" t="s">
        <v>1583</v>
      </c>
    </row>
    <row r="152" spans="1:1" ht="17.25" x14ac:dyDescent="0.25">
      <c r="A152" s="139" t="s">
        <v>1584</v>
      </c>
    </row>
    <row r="153" spans="1:1" ht="17.25" x14ac:dyDescent="0.25">
      <c r="A153" s="140" t="s">
        <v>1585</v>
      </c>
    </row>
    <row r="154" spans="1:1" ht="17.25" x14ac:dyDescent="0.25">
      <c r="A154" s="140" t="s">
        <v>1586</v>
      </c>
    </row>
    <row r="155" spans="1:1" ht="17.25" x14ac:dyDescent="0.25">
      <c r="A155" s="140" t="s">
        <v>1587</v>
      </c>
    </row>
    <row r="156" spans="1:1" ht="17.25" x14ac:dyDescent="0.25">
      <c r="A156" s="140" t="s">
        <v>1588</v>
      </c>
    </row>
    <row r="157" spans="1:1" ht="34.5" x14ac:dyDescent="0.25">
      <c r="A157" s="140" t="s">
        <v>1589</v>
      </c>
    </row>
    <row r="158" spans="1:1" ht="34.5" x14ac:dyDescent="0.25">
      <c r="A158" s="140" t="s">
        <v>1590</v>
      </c>
    </row>
    <row r="159" spans="1:1" ht="17.25" x14ac:dyDescent="0.25">
      <c r="A159" s="139" t="s">
        <v>1591</v>
      </c>
    </row>
    <row r="160" spans="1:1" ht="34.5" x14ac:dyDescent="0.25">
      <c r="A160" s="140" t="s">
        <v>1592</v>
      </c>
    </row>
    <row r="161" spans="1:1" ht="34.5" x14ac:dyDescent="0.25">
      <c r="A161" s="140" t="s">
        <v>1593</v>
      </c>
    </row>
    <row r="162" spans="1:1" ht="17.25" x14ac:dyDescent="0.25">
      <c r="A162" s="140" t="s">
        <v>1594</v>
      </c>
    </row>
    <row r="163" spans="1:1" ht="17.25" x14ac:dyDescent="0.25">
      <c r="A163" s="139" t="s">
        <v>1595</v>
      </c>
    </row>
    <row r="164" spans="1:1" ht="34.5" x14ac:dyDescent="0.3">
      <c r="A164" s="146" t="s">
        <v>1610</v>
      </c>
    </row>
    <row r="165" spans="1:1" ht="34.5" x14ac:dyDescent="0.25">
      <c r="A165" s="140" t="s">
        <v>1596</v>
      </c>
    </row>
    <row r="166" spans="1:1" ht="17.25" x14ac:dyDescent="0.25">
      <c r="A166" s="139" t="s">
        <v>1597</v>
      </c>
    </row>
    <row r="167" spans="1:1" ht="17.25" x14ac:dyDescent="0.25">
      <c r="A167" s="140" t="s">
        <v>1598</v>
      </c>
    </row>
    <row r="168" spans="1:1" ht="17.25" x14ac:dyDescent="0.25">
      <c r="A168" s="139" t="s">
        <v>1599</v>
      </c>
    </row>
    <row r="169" spans="1:1" ht="17.25" x14ac:dyDescent="0.3">
      <c r="A169" s="141" t="s">
        <v>1600</v>
      </c>
    </row>
    <row r="170" spans="1:1" ht="17.25" x14ac:dyDescent="0.3">
      <c r="A170" s="141"/>
    </row>
    <row r="171" spans="1:1" ht="17.25" x14ac:dyDescent="0.3">
      <c r="A171" s="141"/>
    </row>
    <row r="172" spans="1:1" ht="17.25" x14ac:dyDescent="0.3">
      <c r="A172" s="141"/>
    </row>
    <row r="173" spans="1:1" ht="17.25" x14ac:dyDescent="0.3">
      <c r="A173" s="141"/>
    </row>
    <row r="174" spans="1:1" ht="17.25" x14ac:dyDescent="0.3">
      <c r="A174" s="14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15</vt:i4>
      </vt:variant>
    </vt:vector>
  </HeadingPairs>
  <TitlesOfParts>
    <vt:vector size="28"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D.National Trasparency Template</vt:lpstr>
      <vt:lpstr>E. Optional ECB-ECAIs data</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'D.National Trasparency Template'!Area_stampa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Guantario Claudio</cp:lastModifiedBy>
  <cp:lastPrinted>2017-04-24T13:20:41Z</cp:lastPrinted>
  <dcterms:created xsi:type="dcterms:W3CDTF">2016-04-21T08:07:20Z</dcterms:created>
  <dcterms:modified xsi:type="dcterms:W3CDTF">2017-11-02T11:17:48Z</dcterms:modified>
</cp:coreProperties>
</file>